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6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hefce-profile\redirected\filorel\Desktop\AR 2020\graphs\"/>
    </mc:Choice>
  </mc:AlternateContent>
  <xr:revisionPtr revIDLastSave="0" documentId="13_ncr:1_{696C8517-8C8C-47AC-ACE5-D2CBBE6162A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Figure 1" sheetId="15" r:id="rId1"/>
    <sheet name="Figure 3" sheetId="10" r:id="rId2"/>
    <sheet name="Figure 4" sheetId="12" r:id="rId3"/>
    <sheet name="Figure 5" sheetId="13" r:id="rId4"/>
    <sheet name="Figure 6" sheetId="1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9" i="10" l="1"/>
  <c r="I10" i="10"/>
  <c r="Q58" i="10"/>
  <c r="AH60" i="10" l="1"/>
  <c r="AH61" i="10"/>
  <c r="AH62" i="10"/>
  <c r="AH63" i="10"/>
  <c r="AH59" i="10"/>
  <c r="N37" i="10"/>
  <c r="O37" i="10"/>
  <c r="AJ37" i="10" s="1"/>
  <c r="P37" i="10"/>
  <c r="AK37" i="10" s="1"/>
  <c r="Q37" i="10"/>
  <c r="M37" i="10"/>
  <c r="AH37" i="10" s="1"/>
  <c r="AM38" i="10"/>
  <c r="AN38" i="10"/>
  <c r="AO38" i="10"/>
  <c r="AP38" i="10"/>
  <c r="AQ38" i="10"/>
  <c r="AR38" i="10"/>
  <c r="AS38" i="10"/>
  <c r="AT38" i="10"/>
  <c r="AU38" i="10"/>
  <c r="AV38" i="10"/>
  <c r="AW38" i="10"/>
  <c r="AX38" i="10"/>
  <c r="AY38" i="10"/>
  <c r="AZ38" i="10"/>
  <c r="BA38" i="10"/>
  <c r="P56" i="10"/>
  <c r="O56" i="10"/>
  <c r="N56" i="10"/>
  <c r="M56" i="10"/>
  <c r="P48" i="10"/>
  <c r="O48" i="10"/>
  <c r="N48" i="10"/>
  <c r="M48" i="10"/>
  <c r="M40" i="10"/>
  <c r="N40" i="10"/>
  <c r="O40" i="10"/>
  <c r="P40" i="10"/>
  <c r="AG54" i="10"/>
  <c r="AG53" i="10"/>
  <c r="AG52" i="10"/>
  <c r="AG46" i="10"/>
  <c r="AG45" i="10"/>
  <c r="AL44" i="10"/>
  <c r="AK44" i="10"/>
  <c r="AJ44" i="10"/>
  <c r="AI44" i="10"/>
  <c r="AH44" i="10"/>
  <c r="AG44" i="10"/>
  <c r="AH36" i="10"/>
  <c r="AI36" i="10"/>
  <c r="AJ36" i="10"/>
  <c r="AK36" i="10"/>
  <c r="AL36" i="10"/>
  <c r="AI37" i="10"/>
  <c r="AL37" i="10"/>
  <c r="AH38" i="10"/>
  <c r="AI38" i="10"/>
  <c r="AJ38" i="10"/>
  <c r="AK38" i="10"/>
  <c r="AL38" i="10"/>
  <c r="AG38" i="10"/>
  <c r="AG37" i="10"/>
  <c r="AG36" i="10"/>
  <c r="N46" i="10"/>
  <c r="N45" i="10" s="1"/>
  <c r="AI45" i="10" s="1"/>
  <c r="O46" i="10"/>
  <c r="O45" i="10" s="1"/>
  <c r="AJ45" i="10" s="1"/>
  <c r="P46" i="10"/>
  <c r="P45" i="10" s="1"/>
  <c r="AK45" i="10" s="1"/>
  <c r="Q46" i="10"/>
  <c r="Q45" i="10" s="1"/>
  <c r="AL45" i="10" s="1"/>
  <c r="M46" i="10"/>
  <c r="M45" i="10" s="1"/>
  <c r="AH45" i="10" s="1"/>
  <c r="N55" i="10"/>
  <c r="AI54" i="10" s="1"/>
  <c r="O55" i="10"/>
  <c r="AJ54" i="10" s="1"/>
  <c r="P55" i="10"/>
  <c r="AK54" i="10" s="1"/>
  <c r="Q55" i="10"/>
  <c r="AL54" i="10" s="1"/>
  <c r="M55" i="10"/>
  <c r="AH54" i="10" s="1"/>
  <c r="F11" i="10"/>
  <c r="F12" i="10"/>
  <c r="F13" i="10"/>
  <c r="F14" i="10"/>
  <c r="F10" i="10"/>
  <c r="F16" i="10"/>
  <c r="F17" i="10"/>
  <c r="F18" i="10"/>
  <c r="F19" i="10"/>
  <c r="F15" i="10"/>
  <c r="AK40" i="10" l="1"/>
  <c r="R52" i="10"/>
  <c r="R55" i="10" s="1"/>
  <c r="AM52" i="10" s="1"/>
  <c r="AJ41" i="10"/>
  <c r="AI40" i="10"/>
  <c r="G13" i="10"/>
  <c r="AL41" i="10"/>
  <c r="AH41" i="10"/>
  <c r="G10" i="10"/>
  <c r="G11" i="10"/>
  <c r="AI41" i="10"/>
  <c r="AK46" i="10"/>
  <c r="AK49" i="10" s="1"/>
  <c r="S52" i="10"/>
  <c r="AG41" i="10"/>
  <c r="R36" i="10"/>
  <c r="R44" i="10"/>
  <c r="AL40" i="10"/>
  <c r="AJ40" i="10"/>
  <c r="AH40" i="10"/>
  <c r="AI46" i="10"/>
  <c r="AI49" i="10" s="1"/>
  <c r="AG49" i="10"/>
  <c r="AI52" i="10"/>
  <c r="AI57" i="10" s="1"/>
  <c r="AK52" i="10"/>
  <c r="AK57" i="10" s="1"/>
  <c r="AI53" i="10"/>
  <c r="AK53" i="10"/>
  <c r="AG57" i="10"/>
  <c r="AK41" i="10"/>
  <c r="AH46" i="10"/>
  <c r="AH49" i="10" s="1"/>
  <c r="AJ46" i="10"/>
  <c r="AJ49" i="10" s="1"/>
  <c r="AL46" i="10"/>
  <c r="AL49" i="10" s="1"/>
  <c r="AH52" i="10"/>
  <c r="AH57" i="10" s="1"/>
  <c r="AJ52" i="10"/>
  <c r="AJ57" i="10" s="1"/>
  <c r="AL52" i="10"/>
  <c r="AL57" i="10" s="1"/>
  <c r="AH53" i="10"/>
  <c r="AJ53" i="10"/>
  <c r="AL53" i="10"/>
  <c r="AG56" i="10"/>
  <c r="AI56" i="10"/>
  <c r="AK56" i="10"/>
  <c r="AJ56" i="10"/>
  <c r="AG48" i="10"/>
  <c r="AL48" i="10"/>
  <c r="AG40" i="10"/>
  <c r="G14" i="10"/>
  <c r="G12" i="10"/>
  <c r="AJ48" i="10" l="1"/>
  <c r="AH48" i="10"/>
  <c r="AK48" i="10"/>
  <c r="AI48" i="10"/>
  <c r="AM44" i="10"/>
  <c r="S44" i="10"/>
  <c r="R46" i="10"/>
  <c r="R37" i="10"/>
  <c r="AM37" i="10" s="1"/>
  <c r="AM36" i="10"/>
  <c r="S36" i="10"/>
  <c r="AM54" i="10"/>
  <c r="AM53" i="10"/>
  <c r="T52" i="10"/>
  <c r="S55" i="10"/>
  <c r="AN52" i="10" s="1"/>
  <c r="AL56" i="10"/>
  <c r="AH56" i="10"/>
  <c r="U52" i="10" l="1"/>
  <c r="T55" i="10"/>
  <c r="AO52" i="10" s="1"/>
  <c r="T36" i="10"/>
  <c r="S37" i="10"/>
  <c r="AN37" i="10" s="1"/>
  <c r="AN36" i="10"/>
  <c r="T44" i="10"/>
  <c r="AN44" i="10"/>
  <c r="S46" i="10"/>
  <c r="AN53" i="10"/>
  <c r="AN54" i="10"/>
  <c r="AM56" i="10"/>
  <c r="AM57" i="10"/>
  <c r="AM40" i="10"/>
  <c r="AM41" i="10"/>
  <c r="AM46" i="10"/>
  <c r="R45" i="10"/>
  <c r="AM45" i="10" s="1"/>
  <c r="AN46" i="10" l="1"/>
  <c r="S45" i="10"/>
  <c r="AN45" i="10" s="1"/>
  <c r="U44" i="10"/>
  <c r="AO44" i="10"/>
  <c r="T46" i="10"/>
  <c r="AM48" i="10"/>
  <c r="AM49" i="10"/>
  <c r="AN41" i="10"/>
  <c r="AN40" i="10"/>
  <c r="U36" i="10"/>
  <c r="T37" i="10"/>
  <c r="AO37" i="10" s="1"/>
  <c r="AO36" i="10"/>
  <c r="AN56" i="10"/>
  <c r="AN57" i="10"/>
  <c r="AO54" i="10"/>
  <c r="AO53" i="10"/>
  <c r="V52" i="10"/>
  <c r="U55" i="10"/>
  <c r="AP52" i="10" s="1"/>
  <c r="W52" i="10" l="1"/>
  <c r="V55" i="10"/>
  <c r="AQ52" i="10" s="1"/>
  <c r="AO56" i="10"/>
  <c r="AO57" i="10"/>
  <c r="AO40" i="10"/>
  <c r="AO41" i="10"/>
  <c r="V36" i="10"/>
  <c r="U37" i="10"/>
  <c r="AP37" i="10" s="1"/>
  <c r="AP36" i="10"/>
  <c r="AP53" i="10"/>
  <c r="AP54" i="10"/>
  <c r="AO46" i="10"/>
  <c r="T45" i="10"/>
  <c r="AO45" i="10" s="1"/>
  <c r="V44" i="10"/>
  <c r="AP44" i="10"/>
  <c r="U46" i="10"/>
  <c r="AN48" i="10"/>
  <c r="AN49" i="10"/>
  <c r="AP46" i="10" l="1"/>
  <c r="U45" i="10"/>
  <c r="AP45" i="10" s="1"/>
  <c r="AO48" i="10"/>
  <c r="AO49" i="10"/>
  <c r="AP56" i="10"/>
  <c r="AP57" i="10"/>
  <c r="AP40" i="10"/>
  <c r="AP41" i="10"/>
  <c r="W36" i="10"/>
  <c r="V37" i="10"/>
  <c r="AQ37" i="10" s="1"/>
  <c r="AQ36" i="10"/>
  <c r="W44" i="10"/>
  <c r="AQ44" i="10"/>
  <c r="V46" i="10"/>
  <c r="AQ54" i="10"/>
  <c r="AQ53" i="10"/>
  <c r="X52" i="10"/>
  <c r="W55" i="10"/>
  <c r="AR53" i="10" l="1"/>
  <c r="AR54" i="10"/>
  <c r="AQ56" i="10"/>
  <c r="AQ57" i="10"/>
  <c r="AQ41" i="10"/>
  <c r="AQ40" i="10"/>
  <c r="AR52" i="10"/>
  <c r="AQ46" i="10"/>
  <c r="V45" i="10"/>
  <c r="AQ45" i="10" s="1"/>
  <c r="X44" i="10"/>
  <c r="AR44" i="10"/>
  <c r="W46" i="10"/>
  <c r="Y52" i="10"/>
  <c r="X55" i="10"/>
  <c r="X36" i="10"/>
  <c r="W37" i="10"/>
  <c r="AR37" i="10" s="1"/>
  <c r="AR36" i="10"/>
  <c r="AP49" i="10"/>
  <c r="AP48" i="10"/>
  <c r="AS54" i="10" l="1"/>
  <c r="AS53" i="10"/>
  <c r="Z52" i="10"/>
  <c r="Y55" i="10"/>
  <c r="AT52" i="10" s="1"/>
  <c r="AR41" i="10"/>
  <c r="AR40" i="10"/>
  <c r="Y36" i="10"/>
  <c r="X37" i="10"/>
  <c r="AS37" i="10" s="1"/>
  <c r="AS36" i="10"/>
  <c r="AS52" i="10"/>
  <c r="AR46" i="10"/>
  <c r="W45" i="10"/>
  <c r="AR45" i="10" s="1"/>
  <c r="Y44" i="10"/>
  <c r="AS44" i="10"/>
  <c r="X46" i="10"/>
  <c r="AQ48" i="10"/>
  <c r="AQ49" i="10"/>
  <c r="AR56" i="10"/>
  <c r="AR57" i="10"/>
  <c r="AS46" i="10" l="1"/>
  <c r="X45" i="10"/>
  <c r="AS45" i="10" s="1"/>
  <c r="Z44" i="10"/>
  <c r="AT44" i="10"/>
  <c r="Y46" i="10"/>
  <c r="AR48" i="10"/>
  <c r="AR49" i="10"/>
  <c r="AS40" i="10"/>
  <c r="AS41" i="10"/>
  <c r="Z36" i="10"/>
  <c r="Y37" i="10"/>
  <c r="AT37" i="10" s="1"/>
  <c r="AT36" i="10"/>
  <c r="AT53" i="10"/>
  <c r="AT54" i="10"/>
  <c r="AA52" i="10"/>
  <c r="Z55" i="10"/>
  <c r="AS56" i="10"/>
  <c r="AS57" i="10"/>
  <c r="AU54" i="10" l="1"/>
  <c r="AU53" i="10"/>
  <c r="AB52" i="10"/>
  <c r="AA55" i="10"/>
  <c r="AV52" i="10" s="1"/>
  <c r="AT46" i="10"/>
  <c r="Y45" i="10"/>
  <c r="AT45" i="10" s="1"/>
  <c r="AA44" i="10"/>
  <c r="AU44" i="10"/>
  <c r="Z46" i="10"/>
  <c r="AS48" i="10"/>
  <c r="AS49" i="10"/>
  <c r="AU52" i="10"/>
  <c r="AT56" i="10"/>
  <c r="AT57" i="10"/>
  <c r="AT40" i="10"/>
  <c r="AT41" i="10"/>
  <c r="AA36" i="10"/>
  <c r="Z37" i="10"/>
  <c r="AU37" i="10" s="1"/>
  <c r="AU36" i="10"/>
  <c r="AU40" i="10" l="1"/>
  <c r="AU41" i="10"/>
  <c r="AB36" i="10"/>
  <c r="AA37" i="10"/>
  <c r="AV37" i="10" s="1"/>
  <c r="AV36" i="10"/>
  <c r="AU46" i="10"/>
  <c r="Z45" i="10"/>
  <c r="AU45" i="10" s="1"/>
  <c r="AB44" i="10"/>
  <c r="AV44" i="10"/>
  <c r="AA46" i="10"/>
  <c r="AT49" i="10"/>
  <c r="AT48" i="10"/>
  <c r="AV53" i="10"/>
  <c r="AV54" i="10"/>
  <c r="AC52" i="10"/>
  <c r="AB55" i="10"/>
  <c r="AW52" i="10" s="1"/>
  <c r="AU56" i="10"/>
  <c r="AU57" i="10"/>
  <c r="AD52" i="10" l="1"/>
  <c r="AC55" i="10"/>
  <c r="AV56" i="10"/>
  <c r="AV57" i="10"/>
  <c r="AV46" i="10"/>
  <c r="AA45" i="10"/>
  <c r="AV45" i="10" s="1"/>
  <c r="AC44" i="10"/>
  <c r="AW44" i="10"/>
  <c r="AB46" i="10"/>
  <c r="AU48" i="10"/>
  <c r="AU49" i="10"/>
  <c r="AW54" i="10"/>
  <c r="AW53" i="10"/>
  <c r="AV41" i="10"/>
  <c r="AV40" i="10"/>
  <c r="AC36" i="10"/>
  <c r="AB37" i="10"/>
  <c r="AW37" i="10" s="1"/>
  <c r="AW36" i="10"/>
  <c r="AW40" i="10" l="1"/>
  <c r="AW41" i="10"/>
  <c r="AD36" i="10"/>
  <c r="AC37" i="10"/>
  <c r="AX37" i="10" s="1"/>
  <c r="AX36" i="10"/>
  <c r="AW56" i="10"/>
  <c r="AW57" i="10"/>
  <c r="AX53" i="10"/>
  <c r="AX54" i="10"/>
  <c r="AE52" i="10"/>
  <c r="AD55" i="10"/>
  <c r="AY52" i="10" s="1"/>
  <c r="AW46" i="10"/>
  <c r="AB45" i="10"/>
  <c r="AW45" i="10" s="1"/>
  <c r="AD44" i="10"/>
  <c r="AX44" i="10"/>
  <c r="AC46" i="10"/>
  <c r="AV48" i="10"/>
  <c r="AV49" i="10"/>
  <c r="AX52" i="10"/>
  <c r="AX46" i="10" l="1"/>
  <c r="AC45" i="10"/>
  <c r="AX45" i="10" s="1"/>
  <c r="AW48" i="10"/>
  <c r="AW49" i="10"/>
  <c r="AY54" i="10"/>
  <c r="AY53" i="10"/>
  <c r="AF52" i="10"/>
  <c r="AE55" i="10"/>
  <c r="AE44" i="10"/>
  <c r="AY44" i="10"/>
  <c r="AD46" i="10"/>
  <c r="AX56" i="10"/>
  <c r="AX57" i="10"/>
  <c r="AX40" i="10"/>
  <c r="AX41" i="10"/>
  <c r="AE36" i="10"/>
  <c r="AD37" i="10"/>
  <c r="AY37" i="10" s="1"/>
  <c r="AY36" i="10"/>
  <c r="AY40" i="10" l="1"/>
  <c r="AY41" i="10"/>
  <c r="AF36" i="10"/>
  <c r="AE37" i="10"/>
  <c r="AZ37" i="10" s="1"/>
  <c r="AZ36" i="10"/>
  <c r="AZ53" i="10"/>
  <c r="AZ54" i="10"/>
  <c r="AF55" i="10"/>
  <c r="AY56" i="10"/>
  <c r="AY57" i="10"/>
  <c r="AX49" i="10"/>
  <c r="AX48" i="10"/>
  <c r="AY46" i="10"/>
  <c r="AD45" i="10"/>
  <c r="AY45" i="10" s="1"/>
  <c r="AF44" i="10"/>
  <c r="AZ44" i="10"/>
  <c r="AE46" i="10"/>
  <c r="AZ52" i="10"/>
  <c r="BA54" i="10" l="1"/>
  <c r="BA53" i="10"/>
  <c r="AZ56" i="10"/>
  <c r="AZ57" i="10"/>
  <c r="AZ41" i="10"/>
  <c r="AZ40" i="10"/>
  <c r="AF37" i="10"/>
  <c r="BA37" i="10" s="1"/>
  <c r="BA36" i="10"/>
  <c r="AZ46" i="10"/>
  <c r="AE45" i="10"/>
  <c r="AZ45" i="10" s="1"/>
  <c r="BA44" i="10"/>
  <c r="AF46" i="10"/>
  <c r="AY48" i="10"/>
  <c r="AY49" i="10"/>
  <c r="BA52" i="10"/>
  <c r="AZ48" i="10" l="1"/>
  <c r="AZ49" i="10"/>
  <c r="BA46" i="10"/>
  <c r="AF45" i="10"/>
  <c r="BA45" i="10" s="1"/>
  <c r="BA40" i="10"/>
  <c r="BA41" i="10"/>
  <c r="BA56" i="10"/>
  <c r="BA57" i="10"/>
  <c r="BA48" i="10" l="1"/>
  <c r="BA49" i="10"/>
</calcChain>
</file>

<file path=xl/sharedStrings.xml><?xml version="1.0" encoding="utf-8"?>
<sst xmlns="http://schemas.openxmlformats.org/spreadsheetml/2006/main" count="304" uniqueCount="173">
  <si>
    <t>_FREQ_</t>
  </si>
  <si>
    <t>_NAME_</t>
  </si>
  <si>
    <t>N</t>
  </si>
  <si>
    <t>Transition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</si>
  <si>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</si>
  <si>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</si>
  <si>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</si>
  <si>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</si>
  <si>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</si>
  <si>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</si>
  <si>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</si>
  <si>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</si>
  <si>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</si>
  <si>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</si>
  <si>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</si>
  <si>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</si>
  <si>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gap_at_end</t>
  </si>
  <si>
    <t>Calculations where non-target providers are assumed to make no change</t>
  </si>
  <si>
    <t>These are the numbers used in the chart</t>
  </si>
  <si>
    <t>COL1</t>
  </si>
  <si>
    <t>f2021_q1</t>
  </si>
  <si>
    <t>f2122_q1</t>
  </si>
  <si>
    <t>f2223_q1</t>
  </si>
  <si>
    <t>f2324_q1</t>
  </si>
  <si>
    <t>f2425_q1</t>
  </si>
  <si>
    <t>f2021_q5</t>
  </si>
  <si>
    <t>f2122_q5</t>
  </si>
  <si>
    <t>f2223_q5</t>
  </si>
  <si>
    <t>f2324_q5</t>
  </si>
  <si>
    <t>f2425_q5</t>
  </si>
  <si>
    <t>n_year1</t>
  </si>
  <si>
    <t>n_year2</t>
  </si>
  <si>
    <t>n_year3</t>
  </si>
  <si>
    <t>n_year4</t>
  </si>
  <si>
    <t>n_year5</t>
  </si>
  <si>
    <t>ny1_POLAR4Q1</t>
  </si>
  <si>
    <t>ny1_POLAR4Q5</t>
  </si>
  <si>
    <t>ny2_POLAR4Q1</t>
  </si>
  <si>
    <t>ny2_POLAR4Q5</t>
  </si>
  <si>
    <t>ny3_POLAR4Q1</t>
  </si>
  <si>
    <t>ny3_POLAR4Q5</t>
  </si>
  <si>
    <t>ny4_POLAR4Q1</t>
  </si>
  <si>
    <t>ny4_POLAR4Q5</t>
  </si>
  <si>
    <t>ny5_POLAR4Q1</t>
  </si>
  <si>
    <t>ny5_POLAR4Q5</t>
  </si>
  <si>
    <t>gap_y1</t>
  </si>
  <si>
    <t>gap_y2</t>
  </si>
  <si>
    <t>gap_y3</t>
  </si>
  <si>
    <t>gap_y4</t>
  </si>
  <si>
    <t>hgap_y1</t>
  </si>
  <si>
    <t>hgap_y2</t>
  </si>
  <si>
    <t>hgap_y3</t>
  </si>
  <si>
    <t>hgap_y4</t>
  </si>
  <si>
    <t>hgap_y5</t>
  </si>
  <si>
    <t>ratio_y1</t>
  </si>
  <si>
    <t>ratio_y2</t>
  </si>
  <si>
    <t>ratio_y3</t>
  </si>
  <si>
    <t>ratio_y4</t>
  </si>
  <si>
    <t>ratio_at_end</t>
  </si>
  <si>
    <t>hratio_y1</t>
  </si>
  <si>
    <t>hratio_y2</t>
  </si>
  <si>
    <t>hratio_y3</t>
  </si>
  <si>
    <t>hratio_y4</t>
  </si>
  <si>
    <t>hratio_y5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</si>
  <si>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</si>
  <si>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</si>
  <si>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</si>
  <si>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</si>
  <si>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</si>
  <si>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</si>
  <si>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</si>
  <si>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</si>
  <si>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</si>
  <si>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</si>
  <si>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</si>
  <si>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</si>
  <si>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</si>
  <si>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</si>
  <si>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</si>
  <si>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Q1</t>
  </si>
  <si>
    <t>Q5</t>
  </si>
  <si>
    <t>Baseline</t>
  </si>
  <si>
    <t>20-21</t>
  </si>
  <si>
    <t>21-22</t>
  </si>
  <si>
    <t>22-23</t>
  </si>
  <si>
    <t>23-24</t>
  </si>
  <si>
    <t>24-25</t>
  </si>
  <si>
    <t>Total size</t>
  </si>
  <si>
    <t>Q2 to Q4</t>
  </si>
  <si>
    <t>Prop</t>
  </si>
  <si>
    <t>No adjustment (squeezed middle)</t>
  </si>
  <si>
    <t>Adjustment (reduction across other quintiles)</t>
  </si>
  <si>
    <t>Adjustment (expansion in sector based on Q1 only)</t>
  </si>
  <si>
    <t>Gap(Fixed sector, Q2-Q5 reduced)</t>
  </si>
  <si>
    <t>Gap(Fixed sector, Q2-Q4 reduced)</t>
  </si>
  <si>
    <t>Gap(Expansion for Q1)</t>
  </si>
  <si>
    <t>Ratio(Fixed sector, Q2-Q4 reduced)</t>
  </si>
  <si>
    <t>Ratio(Fixed sector, Q2-Q5 reduced)</t>
  </si>
  <si>
    <t>Ratio(Expansion for Q1)</t>
  </si>
  <si>
    <t>Longer term</t>
  </si>
  <si>
    <t>25-26</t>
  </si>
  <si>
    <t>26-27</t>
  </si>
  <si>
    <t>27-28</t>
  </si>
  <si>
    <t>28-29</t>
  </si>
  <si>
    <t>29-30</t>
  </si>
  <si>
    <t>30-31</t>
  </si>
  <si>
    <t>31-32</t>
  </si>
  <si>
    <t>32-33</t>
  </si>
  <si>
    <t>33-34</t>
  </si>
  <si>
    <t>34-35</t>
  </si>
  <si>
    <t>35-36</t>
  </si>
  <si>
    <t>36-37</t>
  </si>
  <si>
    <t>37-38</t>
  </si>
  <si>
    <t>38-39</t>
  </si>
  <si>
    <t>39-40</t>
  </si>
  <si>
    <t>Gap (historical)</t>
  </si>
  <si>
    <t>Gap (projected)</t>
  </si>
  <si>
    <t>Ratio (historical)</t>
  </si>
  <si>
    <t>Ratio (projected)</t>
  </si>
  <si>
    <t>Gap (all providers to smallest provider gap)</t>
  </si>
  <si>
    <t>Gap (all providers to zero)</t>
  </si>
  <si>
    <t/>
  </si>
  <si>
    <t>Higher managerial, administrative
and professional occupations</t>
  </si>
  <si>
    <t>Intermediate occupations </t>
  </si>
  <si>
    <t>Routine and manual occupations </t>
  </si>
  <si>
    <t>Never worked and long-term
unemployed</t>
  </si>
  <si>
    <t>Difference in attainment rates between:</t>
  </si>
  <si>
    <t>Year of
qualification</t>
  </si>
  <si>
    <t>Higher managerial, administrative and professional occupations and Routine and manual occupations (pp)</t>
  </si>
  <si>
    <t>Higher managerial, administrative and professional occupations and Never worked and long-term unemployed (pp)</t>
  </si>
  <si>
    <t>Not eligible for free school meals</t>
  </si>
  <si>
    <t>Eligible for free school meals</t>
  </si>
  <si>
    <t>Academic year of entry</t>
  </si>
  <si>
    <t>Total mature entrants</t>
  </si>
  <si>
    <t>Total percentage change relative to 2010-11 entrants</t>
  </si>
  <si>
    <t>Full-time mature entrants</t>
  </si>
  <si>
    <t>Part-time mature entrants</t>
  </si>
  <si>
    <t>2010-11</t>
  </si>
  <si>
    <t>2011-12</t>
  </si>
  <si>
    <t>2012-13</t>
  </si>
  <si>
    <t xml:space="preserve">Title: Number of mature undergraduate entrants to English higher education providers </t>
  </si>
  <si>
    <t>Population: UK-domiciled entrants to undergraduate provision at English higher education providers who are 21 or over.</t>
  </si>
  <si>
    <t>Source data: OfS, ‘Equality and diversity data’ (available at www.officeforstudents.org.uk/data-and-analysis/equality-and-diversity-student-data/equality-and-diversity-data/).</t>
  </si>
  <si>
    <t>Title: The difference in students progressing to highly skilled employment or further study at higher level by free school meal eligibility for full-time England-domiciled undergraduate qualifiers</t>
  </si>
  <si>
    <t>Title: Historical and projected gap and ratio for access to high-tariff providers between POLAR4 quintile 1 and quintile 5 entrants (KPM2)</t>
  </si>
  <si>
    <t>Title: The differences in rates of achieving a first or upper-second class degree by NS-SEC for Full-time, UK-domiciled, first degree students and those on undergraduate courses with postgraduate components</t>
  </si>
  <si>
    <t>Source data: OfS report 'Differences in student outcomes - further characteristics' (available at www.officeforstudents.org.uk/publications/differences-in-student-outcomes-further-characteristics)</t>
  </si>
  <si>
    <t>Higher managerial, administrative and professional occupations and Intermediate occupations (pp)</t>
  </si>
  <si>
    <t>Number of qualifiers</t>
  </si>
  <si>
    <t>Number of first or upper second class degree</t>
  </si>
  <si>
    <t>Attainment rate (%)</t>
  </si>
  <si>
    <t>Year of qualification</t>
  </si>
  <si>
    <t>Population: Full-time, UK-domiciled, first degree and undergraduate with postgraduate components qualifers that applied via UCAS to an Engligh higher education provider that reports data to the HESA student record.</t>
  </si>
  <si>
    <t>Population: Full-time England-domiciled undergraduate or apprenticeship qualifiers at English higher education providers who attended a state-funded mainstream school in England and were under 21 when they began their qualification</t>
  </si>
  <si>
    <t>Number in highly skilled employment or further study</t>
  </si>
  <si>
    <t>Progression rate (%)</t>
  </si>
  <si>
    <t>Difference in progression rates (pp)</t>
  </si>
  <si>
    <t>Strongly agree</t>
  </si>
  <si>
    <t>Slightly agree</t>
  </si>
  <si>
    <t>Neither agree nor disagree</t>
  </si>
  <si>
    <t>Slightly disagree</t>
  </si>
  <si>
    <t>Strongly disagree</t>
  </si>
  <si>
    <t>Not applicable</t>
  </si>
  <si>
    <t>Total</t>
  </si>
  <si>
    <t>I have been satisfied with the quality of teaching on my course</t>
  </si>
  <si>
    <t>The university's approach to assessment has been made clear</t>
  </si>
  <si>
    <t>I have been able to access the resources I need to work independently</t>
  </si>
  <si>
    <t>Population: 1416 current students studying in English higher education, polled July 2020</t>
  </si>
  <si>
    <t>Source data: Natives polling, July 2020</t>
  </si>
  <si>
    <t>Population: English-domiciled 18- to 19-year-old entrants (all levels) to high-tariff providers in England</t>
  </si>
  <si>
    <t>Title: Students' perceptions of course delivery during the first national coronavirus lockdown</t>
  </si>
  <si>
    <t>Calculation where provider without target is set to end with lowest ratio</t>
  </si>
  <si>
    <t>Source data: OfS report 'Analysis of access and participation plan targets in relation to OfS key performance measures' (available at www.officeforstudents.org.uk/publications/transforming-opportunity-in-higher-education/)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</si>
</sst>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#,###,##0"/>
    <numFmt numFmtId="167" formatCode="##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554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rgb="FFB0B7BB"/>
      </right>
      <top style="thin">
        <color indexed="64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rgb="FFB0B7BB"/>
      </bottom>
      <diagonal/>
    </border>
    <border>
      <left style="thin">
        <color rgb="FFB0B7BB"/>
      </left>
      <right style="thin">
        <color indexed="64"/>
      </right>
      <top style="thin">
        <color indexed="64"/>
      </top>
      <bottom style="thin">
        <color rgb="FFB0B7BB"/>
      </bottom>
      <diagonal/>
    </border>
    <border>
      <left style="thin">
        <color indexed="64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indexed="64"/>
      </right>
      <top style="thin">
        <color rgb="FFB0B7BB"/>
      </top>
      <bottom style="thin">
        <color rgb="FFB0B7BB"/>
      </bottom>
      <diagonal/>
    </border>
    <border>
      <left style="thin">
        <color indexed="64"/>
      </left>
      <right style="thin">
        <color rgb="FFD3D3D3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D3D3D3"/>
      </right>
      <top style="thin">
        <color rgb="FFFFFFFF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FFFFFF"/>
      </top>
      <bottom style="thin">
        <color indexed="64"/>
      </bottom>
      <diagonal/>
    </border>
    <border>
      <left style="thin">
        <color rgb="FFD3D3D3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D3D3D3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 wrapText="1"/>
    </xf>
    <xf numFmtId="1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9" fontId="5" fillId="0" borderId="0" xfId="0" applyNumberFormat="1" applyFont="1" applyAlignment="1">
      <alignment vertical="top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164" fontId="5" fillId="0" borderId="0" xfId="0" applyNumberFormat="1" applyFont="1"/>
    <xf numFmtId="2" fontId="5" fillId="0" borderId="0" xfId="0" applyNumberFormat="1" applyFont="1"/>
    <xf numFmtId="3" fontId="5" fillId="0" borderId="0" xfId="0" applyNumberFormat="1" applyFont="1"/>
    <xf numFmtId="165" fontId="5" fillId="0" borderId="0" xfId="0" applyNumberFormat="1" applyFont="1"/>
    <xf numFmtId="0" fontId="5" fillId="2" borderId="0" xfId="0" applyFont="1" applyFill="1"/>
    <xf numFmtId="164" fontId="5" fillId="2" borderId="0" xfId="0" applyNumberFormat="1" applyFont="1" applyFill="1"/>
    <xf numFmtId="165" fontId="6" fillId="0" borderId="0" xfId="0" applyNumberFormat="1" applyFont="1"/>
    <xf numFmtId="2" fontId="5" fillId="2" borderId="0" xfId="0" applyNumberFormat="1" applyFont="1" applyFill="1"/>
    <xf numFmtId="164" fontId="6" fillId="0" borderId="0" xfId="0" applyNumberFormat="1" applyFont="1"/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right" wrapText="1"/>
    </xf>
    <xf numFmtId="0" fontId="7" fillId="3" borderId="5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right" wrapText="1"/>
    </xf>
    <xf numFmtId="0" fontId="8" fillId="4" borderId="7" xfId="0" applyFont="1" applyFill="1" applyBorder="1" applyAlignment="1">
      <alignment horizontal="right"/>
    </xf>
    <xf numFmtId="166" fontId="8" fillId="4" borderId="8" xfId="0" applyNumberFormat="1" applyFont="1" applyFill="1" applyBorder="1" applyAlignment="1">
      <alignment horizontal="right"/>
    </xf>
    <xf numFmtId="166" fontId="8" fillId="4" borderId="9" xfId="0" applyNumberFormat="1" applyFont="1" applyFill="1" applyBorder="1" applyAlignment="1">
      <alignment horizontal="right"/>
    </xf>
    <xf numFmtId="167" fontId="8" fillId="4" borderId="9" xfId="0" applyNumberFormat="1" applyFont="1" applyFill="1" applyBorder="1" applyAlignment="1">
      <alignment horizontal="right"/>
    </xf>
    <xf numFmtId="167" fontId="8" fillId="4" borderId="8" xfId="0" applyNumberFormat="1" applyFont="1" applyFill="1" applyBorder="1" applyAlignment="1">
      <alignment horizontal="right"/>
    </xf>
    <xf numFmtId="167" fontId="8" fillId="0" borderId="8" xfId="0" applyNumberFormat="1" applyFont="1" applyBorder="1" applyAlignment="1">
      <alignment horizontal="right"/>
    </xf>
    <xf numFmtId="167" fontId="8" fillId="0" borderId="10" xfId="0" applyNumberFormat="1" applyFont="1" applyBorder="1" applyAlignment="1">
      <alignment horizontal="right"/>
    </xf>
    <xf numFmtId="167" fontId="8" fillId="4" borderId="11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center"/>
    </xf>
    <xf numFmtId="167" fontId="8" fillId="4" borderId="12" xfId="0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9" fontId="8" fillId="0" borderId="0" xfId="0" applyNumberFormat="1" applyFont="1" applyFill="1" applyAlignment="1">
      <alignment horizontal="right" vertical="center" wrapText="1"/>
    </xf>
    <xf numFmtId="9" fontId="5" fillId="0" borderId="0" xfId="0" applyNumberFormat="1" applyFont="1" applyFill="1" applyAlignment="1">
      <alignment horizontal="right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554"/>
      <color rgb="FFF1B434"/>
      <color rgb="FFD7D2CB"/>
      <color rgb="FFBE3A34"/>
      <color rgb="FF7BAFD4"/>
      <color rgb="FF6BCABA"/>
      <color rgb="FFDABCDF"/>
      <color rgb="FFEB8781"/>
      <color rgb="FFEB7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36429766815301E-2"/>
          <c:y val="2.5396969145615865E-2"/>
          <c:w val="0.83872714046636943"/>
          <c:h val="0.71687255740585076"/>
        </c:manualLayout>
      </c:layout>
      <c:lineChart>
        <c:grouping val="standard"/>
        <c:varyColors val="0"/>
        <c:ser>
          <c:idx val="3"/>
          <c:order val="0"/>
          <c:tx>
            <c:strRef>
              <c:f>'Figure 3'!$L$5</c:f>
              <c:strCache>
                <c:ptCount val="1"/>
                <c:pt idx="0">
                  <c:v>Gap (historical)</c:v>
                </c:pt>
              </c:strCache>
            </c:strRef>
          </c:tx>
          <c:spPr>
            <a:ln w="28575" cap="rnd">
              <a:solidFill>
                <a:srgbClr val="00255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2554"/>
              </a:solidFill>
              <a:ln w="9525">
                <a:solidFill>
                  <a:srgbClr val="002554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3'!$L$6:$L$17</c:f>
              <c:numCache>
                <c:formatCode>0.0</c:formatCode>
                <c:ptCount val="12"/>
                <c:pt idx="0">
                  <c:v>38.837054315000003</c:v>
                </c:pt>
                <c:pt idx="1">
                  <c:v>37.780929522000001</c:v>
                </c:pt>
                <c:pt idx="2">
                  <c:v>37.070753046999997</c:v>
                </c:pt>
                <c:pt idx="3">
                  <c:v>36.656848306000001</c:v>
                </c:pt>
                <c:pt idx="4">
                  <c:v>36.223817195999999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5B-454D-B879-BB0AEADE9718}"/>
            </c:ext>
          </c:extLst>
        </c:ser>
        <c:ser>
          <c:idx val="2"/>
          <c:order val="1"/>
          <c:tx>
            <c:strRef>
              <c:f>'Figure 3'!$N$5</c:f>
              <c:strCache>
                <c:ptCount val="1"/>
                <c:pt idx="0">
                  <c:v>Gap (projected)</c:v>
                </c:pt>
              </c:strCache>
            </c:strRef>
          </c:tx>
          <c:spPr>
            <a:ln w="28575" cap="rnd">
              <a:solidFill>
                <a:srgbClr val="00255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554"/>
              </a:solidFill>
              <a:ln w="9525">
                <a:solidFill>
                  <a:srgbClr val="002554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3'!$N$6:$N$17</c:f>
              <c:numCache>
                <c:formatCode>General</c:formatCode>
                <c:ptCount val="12"/>
                <c:pt idx="7" formatCode="0.0">
                  <c:v>34.70242711351149</c:v>
                </c:pt>
                <c:pt idx="8" formatCode="0.0">
                  <c:v>33.761492871035841</c:v>
                </c:pt>
                <c:pt idx="9" formatCode="0.0">
                  <c:v>32.724995131075069</c:v>
                </c:pt>
                <c:pt idx="10" formatCode="0.0">
                  <c:v>31.344566895661419</c:v>
                </c:pt>
                <c:pt idx="11" formatCode="0.0">
                  <c:v>29.652424233178181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B-454D-B879-BB0AEADE9718}"/>
            </c:ext>
          </c:extLst>
        </c:ser>
        <c:ser>
          <c:idx val="0"/>
          <c:order val="4"/>
          <c:tx>
            <c:strRef>
              <c:f>'Figure 3'!$M$5</c:f>
              <c:strCache>
                <c:ptCount val="1"/>
                <c:pt idx="0">
                  <c:v>Transition</c:v>
                </c:pt>
              </c:strCache>
            </c:strRef>
          </c:tx>
          <c:spPr>
            <a:ln w="28575" cap="rnd">
              <a:solidFill>
                <a:srgbClr val="D7D2C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7D2CB"/>
              </a:solidFill>
              <a:ln w="9525">
                <a:solidFill>
                  <a:srgbClr val="D7D2CB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3'!$M$6:$M$17</c:f>
              <c:numCache>
                <c:formatCode>General</c:formatCode>
                <c:ptCount val="12"/>
                <c:pt idx="4" formatCode="0.0">
                  <c:v>36.223817195999999</c:v>
                </c:pt>
                <c:pt idx="5" formatCode="0.0">
                  <c:v>35.700000000000003</c:v>
                </c:pt>
                <c:pt idx="6" formatCode="0.0">
                  <c:v>35.200000000000003</c:v>
                </c:pt>
                <c:pt idx="7" formatCode="0.0">
                  <c:v>34.70242711351149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5B-454D-B879-BB0AEADE9718}"/>
            </c:ext>
          </c:extLst>
        </c:ser>
        <c:ser>
          <c:idx val="6"/>
          <c:order val="6"/>
          <c:tx>
            <c:strRef>
              <c:f>'Figure 3'!$S$5</c:f>
              <c:strCache>
                <c:ptCount val="1"/>
                <c:pt idx="0">
                  <c:v>Gap (all providers to zero)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6BCABA"/>
              </a:solidFill>
              <a:ln w="9525">
                <a:solidFill>
                  <a:srgbClr val="DABCDF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3'!$S$6:$S$17</c:f>
              <c:numCache>
                <c:formatCode>General</c:formatCode>
                <c:ptCount val="12"/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5B-454D-B879-BB0AEADE9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731272"/>
        <c:axId val="498728920"/>
      </c:lineChart>
      <c:lineChart>
        <c:grouping val="standard"/>
        <c:varyColors val="0"/>
        <c:ser>
          <c:idx val="7"/>
          <c:order val="2"/>
          <c:tx>
            <c:strRef>
              <c:f>'Figure 3'!$O$5</c:f>
              <c:strCache>
                <c:ptCount val="1"/>
                <c:pt idx="0">
                  <c:v>Ratio (historical)</c:v>
                </c:pt>
              </c:strCache>
            </c:strRef>
          </c:tx>
          <c:spPr>
            <a:ln w="28575" cap="rnd">
              <a:solidFill>
                <a:srgbClr val="F1B434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F1B434"/>
              </a:solidFill>
              <a:ln w="9525">
                <a:solidFill>
                  <a:srgbClr val="F1B434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3'!$O$6:$O$17</c:f>
              <c:numCache>
                <c:formatCode>0.00</c:formatCode>
                <c:ptCount val="12"/>
                <c:pt idx="0">
                  <c:v>7.487012987</c:v>
                </c:pt>
                <c:pt idx="1">
                  <c:v>6.8794567063000001</c:v>
                </c:pt>
                <c:pt idx="2">
                  <c:v>6.6998444790000002</c:v>
                </c:pt>
                <c:pt idx="3">
                  <c:v>6.5475482912</c:v>
                </c:pt>
                <c:pt idx="4">
                  <c:v>6.2357092448999998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5B-454D-B879-BB0AEADE9718}"/>
            </c:ext>
          </c:extLst>
        </c:ser>
        <c:ser>
          <c:idx val="4"/>
          <c:order val="3"/>
          <c:tx>
            <c:strRef>
              <c:f>'Figure 3'!$P$5</c:f>
              <c:strCache>
                <c:ptCount val="1"/>
                <c:pt idx="0">
                  <c:v>Transition</c:v>
                </c:pt>
              </c:strCache>
            </c:strRef>
          </c:tx>
          <c:spPr>
            <a:ln w="28575" cap="rnd">
              <a:solidFill>
                <a:srgbClr val="D7D2C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7D2CB"/>
              </a:solidFill>
              <a:ln w="9525">
                <a:solidFill>
                  <a:srgbClr val="D7D2CB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3'!$P$6:$P$17</c:f>
              <c:numCache>
                <c:formatCode>General</c:formatCode>
                <c:ptCount val="12"/>
                <c:pt idx="4" formatCode="0.00">
                  <c:v>6.2357092448999998</c:v>
                </c:pt>
                <c:pt idx="5" formatCode="0.00">
                  <c:v>6</c:v>
                </c:pt>
                <c:pt idx="6" formatCode="0.00">
                  <c:v>5.8</c:v>
                </c:pt>
                <c:pt idx="7" formatCode="0.00">
                  <c:v>5.6605193351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5B-454D-B879-BB0AEADE9718}"/>
            </c:ext>
          </c:extLst>
        </c:ser>
        <c:ser>
          <c:idx val="1"/>
          <c:order val="5"/>
          <c:tx>
            <c:strRef>
              <c:f>'Figure 3'!$Q$5</c:f>
              <c:strCache>
                <c:ptCount val="1"/>
                <c:pt idx="0">
                  <c:v>Ratio (projected)</c:v>
                </c:pt>
              </c:strCache>
            </c:strRef>
          </c:tx>
          <c:spPr>
            <a:ln w="28575" cap="rnd">
              <a:solidFill>
                <a:srgbClr val="F1B43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1B434"/>
              </a:solidFill>
              <a:ln w="9525">
                <a:solidFill>
                  <a:srgbClr val="F1B434"/>
                </a:solidFill>
              </a:ln>
              <a:effectLst/>
            </c:spPr>
          </c:marker>
          <c:cat>
            <c:strRef>
              <c:f>'Figure 3'!$K$6:$K$17</c:f>
              <c:strCache>
                <c:ptCount val="12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</c:v>
                </c:pt>
                <c:pt idx="7">
                  <c:v>2020-21</c:v>
                </c:pt>
                <c:pt idx="8">
                  <c:v>2021-22</c:v>
                </c:pt>
                <c:pt idx="9">
                  <c:v>2022-23</c:v>
                </c:pt>
                <c:pt idx="10">
                  <c:v>2023-24</c:v>
                </c:pt>
                <c:pt idx="11">
                  <c:v>2024-25</c:v>
                </c:pt>
              </c:strCache>
            </c:strRef>
          </c:cat>
          <c:val>
            <c:numRef>
              <c:f>'Figure 3'!$Q$6:$Q$17</c:f>
              <c:numCache>
                <c:formatCode>General</c:formatCode>
                <c:ptCount val="12"/>
                <c:pt idx="7" formatCode="0.00">
                  <c:v>5.6605193351</c:v>
                </c:pt>
                <c:pt idx="8" formatCode="0.00">
                  <c:v>5.1719183997</c:v>
                </c:pt>
                <c:pt idx="9" formatCode="0.00">
                  <c:v>4.7167494653000004</c:v>
                </c:pt>
                <c:pt idx="10" formatCode="0.00">
                  <c:v>4.2137638022999999</c:v>
                </c:pt>
                <c:pt idx="11" formatCode="0.00">
                  <c:v>3.7164441458000002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5B-454D-B879-BB0AEADE9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365344"/>
        <c:axId val="345365736"/>
      </c:lineChart>
      <c:catAx>
        <c:axId val="498731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255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Academic year of entry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2554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255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2554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728920"/>
        <c:crosses val="autoZero"/>
        <c:auto val="1"/>
        <c:lblAlgn val="ctr"/>
        <c:lblOffset val="100"/>
        <c:noMultiLvlLbl val="0"/>
      </c:catAx>
      <c:valAx>
        <c:axId val="49872892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255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Percentage</a:t>
                </a:r>
                <a:r>
                  <a:rPr lang="en-GB" b="1" baseline="0"/>
                  <a:t> point gap</a:t>
                </a:r>
                <a:endParaRPr lang="en-GB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2554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00255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2554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8731272"/>
        <c:crosses val="autoZero"/>
        <c:crossBetween val="between"/>
        <c:majorUnit val="5"/>
      </c:valAx>
      <c:valAx>
        <c:axId val="345365736"/>
        <c:scaling>
          <c:orientation val="minMax"/>
          <c:max val="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255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2554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255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2554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45365344"/>
        <c:crosses val="max"/>
        <c:crossBetween val="between"/>
      </c:valAx>
      <c:catAx>
        <c:axId val="34536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5365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rgbClr val="002554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10</xdr:row>
      <xdr:rowOff>149447</xdr:rowOff>
    </xdr:from>
    <xdr:to>
      <xdr:col>10</xdr:col>
      <xdr:colOff>526175</xdr:colOff>
      <xdr:row>22</xdr:row>
      <xdr:rowOff>23000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722C6-CEB9-447A-BDA4-F90CE8929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3802285"/>
          <a:ext cx="6207838" cy="20452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05413" y="7724775"/>
    <xdr:ext cx="9279025" cy="60918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E3CE13-7536-4461-94D3-5AE8054E3E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0.07793</cdr:x>
      <cdr:y>0.83244</cdr:y>
    </cdr:from>
    <cdr:to>
      <cdr:x>0.91506</cdr:x>
      <cdr:y>0.96381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551" y="5055577"/>
          <a:ext cx="7782821" cy="797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0.13748</cdr:x>
      <cdr:y>0.84987</cdr:y>
    </cdr:from>
    <cdr:to>
      <cdr:x>0.34764</cdr:x>
      <cdr:y>0.89678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40360828-B50D-498E-A9EC-B0F92A824185}"/>
            </a:ext>
          </a:extLst>
        </cdr:cNvPr>
        <cdr:cNvGrpSpPr/>
      </cdr:nvGrpSpPr>
      <cdr:grpSpPr>
        <a:xfrm xmlns:a="http://schemas.openxmlformats.org/drawingml/2006/main">
          <a:off x="1275680" y="5177249"/>
          <a:ext cx="1950080" cy="285767"/>
          <a:chOff x="1278141" y="5161412"/>
          <a:chExt cx="1953847" cy="284934"/>
        </a:xfrm>
      </cdr:grpSpPr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2051540" y="5161412"/>
            <a:ext cx="1180448" cy="28493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GB" sz="1100">
                <a:solidFill>
                  <a:srgbClr val="00255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Gap (historical)</a:t>
            </a:r>
          </a:p>
        </cdr:txBody>
      </cdr:sp>
      <cdr:cxnSp macro="">
        <cdr:nvCxnSpPr>
          <cdr:cNvPr id="5" name="Straight Connector 4">
            <a:extLst xmlns:a="http://schemas.openxmlformats.org/drawingml/2006/main">
              <a:ext uri="{FF2B5EF4-FFF2-40B4-BE49-F238E27FC236}">
                <a16:creationId xmlns:a16="http://schemas.microsoft.com/office/drawing/2014/main" id="{05309942-6AB1-45BE-956A-B832F3952B9C}"/>
              </a:ext>
            </a:extLst>
          </cdr:cNvPr>
          <cdr:cNvCxnSpPr/>
        </cdr:nvCxnSpPr>
        <cdr:spPr>
          <a:xfrm xmlns:a="http://schemas.openxmlformats.org/drawingml/2006/main">
            <a:off x="1278141" y="5275385"/>
            <a:ext cx="691987" cy="8141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002554"/>
            </a:solidFill>
            <a:prstDash val="sysDash"/>
            <a:headEnd type="oval"/>
            <a:tailEnd type="oval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0.21912</cdr:x>
      <cdr:y>0.89576</cdr:y>
    </cdr:from>
    <cdr:to>
      <cdr:x>0.34609</cdr:x>
      <cdr:y>0.94268</cdr:y>
    </cdr:to>
    <cdr:sp macro="" textlink="">
      <cdr:nvSpPr>
        <cdr:cNvPr id="12" name="TextBox 2"/>
        <cdr:cNvSpPr txBox="1"/>
      </cdr:nvSpPr>
      <cdr:spPr>
        <a:xfrm xmlns:a="http://schemas.openxmlformats.org/drawingml/2006/main">
          <a:off x="2037212" y="5440159"/>
          <a:ext cx="1180448" cy="284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Transition</a:t>
          </a:r>
        </a:p>
      </cdr:txBody>
    </cdr:sp>
  </cdr:relSizeAnchor>
  <cdr:relSizeAnchor xmlns:cdr="http://schemas.openxmlformats.org/drawingml/2006/chartDrawing">
    <cdr:from>
      <cdr:x>0.13769</cdr:x>
      <cdr:y>0.91051</cdr:y>
    </cdr:from>
    <cdr:to>
      <cdr:x>0.21212</cdr:x>
      <cdr:y>0.91185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7B6134A2-5C27-49F1-9D5B-74B91654CC42}"/>
            </a:ext>
          </a:extLst>
        </cdr:cNvPr>
        <cdr:cNvCxnSpPr/>
      </cdr:nvCxnSpPr>
      <cdr:spPr>
        <a:xfrm xmlns:a="http://schemas.openxmlformats.org/drawingml/2006/main">
          <a:off x="1280095" y="5529709"/>
          <a:ext cx="691987" cy="814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D7D2CB"/>
          </a:solidFill>
          <a:prstDash val="solid"/>
          <a:headEnd type="oval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0.21825</cdr:x>
      <cdr:y>0.93464</cdr:y>
    </cdr:from>
    <cdr:to>
      <cdr:x>0.34522</cdr:x>
      <cdr:y>0.98155</cdr:y>
    </cdr:to>
    <cdr:sp macro="" textlink="">
      <cdr:nvSpPr>
        <cdr:cNvPr id="15" name="TextBox 2"/>
        <cdr:cNvSpPr txBox="1"/>
      </cdr:nvSpPr>
      <cdr:spPr>
        <a:xfrm xmlns:a="http://schemas.openxmlformats.org/drawingml/2006/main">
          <a:off x="2029071" y="5676249"/>
          <a:ext cx="1180448" cy="284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Gap (projected)</a:t>
          </a:r>
        </a:p>
      </cdr:txBody>
    </cdr:sp>
  </cdr:relSizeAnchor>
  <cdr:relSizeAnchor xmlns:cdr="http://schemas.openxmlformats.org/drawingml/2006/chartDrawing">
    <cdr:from>
      <cdr:x>0.13506</cdr:x>
      <cdr:y>0.9534</cdr:y>
    </cdr:from>
    <cdr:to>
      <cdr:x>0.20949</cdr:x>
      <cdr:y>0.95475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E8220CF6-E256-4F40-821D-80096041C7C1}"/>
            </a:ext>
          </a:extLst>
        </cdr:cNvPr>
        <cdr:cNvCxnSpPr/>
      </cdr:nvCxnSpPr>
      <cdr:spPr>
        <a:xfrm xmlns:a="http://schemas.openxmlformats.org/drawingml/2006/main">
          <a:off x="1255672" y="5790222"/>
          <a:ext cx="691987" cy="814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2554"/>
          </a:solidFill>
          <a:prstDash val="solid"/>
          <a:headEnd type="oval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0.37741</cdr:x>
      <cdr:y>0.85287</cdr:y>
    </cdr:from>
    <cdr:to>
      <cdr:x>0.58757</cdr:x>
      <cdr:y>0.89979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22A51CB7-9F6B-42B6-948F-AB8FCD92359F}"/>
            </a:ext>
          </a:extLst>
        </cdr:cNvPr>
        <cdr:cNvGrpSpPr/>
      </cdr:nvGrpSpPr>
      <cdr:grpSpPr>
        <a:xfrm xmlns:a="http://schemas.openxmlformats.org/drawingml/2006/main">
          <a:off x="3501997" y="5195525"/>
          <a:ext cx="1950080" cy="285827"/>
          <a:chOff x="22469" y="0"/>
          <a:chExt cx="1953847" cy="284934"/>
        </a:xfrm>
      </cdr:grpSpPr>
      <cdr:sp macro="" textlink="">
        <cdr:nvSpPr>
          <cdr:cNvPr id="33" name="TextBox 2"/>
          <cdr:cNvSpPr txBox="1"/>
        </cdr:nvSpPr>
        <cdr:spPr>
          <a:xfrm xmlns:a="http://schemas.openxmlformats.org/drawingml/2006/main">
            <a:off x="795868" y="0"/>
            <a:ext cx="1180448" cy="28493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GB" sz="1100">
                <a:solidFill>
                  <a:srgbClr val="00255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Ratio(historical)</a:t>
            </a:r>
          </a:p>
        </cdr:txBody>
      </cdr: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2B2509F2-4D31-4A55-A193-DB7CF3651DCD}"/>
              </a:ext>
            </a:extLst>
          </cdr:cNvPr>
          <cdr:cNvCxnSpPr/>
        </cdr:nvCxnSpPr>
        <cdr:spPr>
          <a:xfrm xmlns:a="http://schemas.openxmlformats.org/drawingml/2006/main">
            <a:off x="22469" y="113973"/>
            <a:ext cx="691987" cy="8141"/>
          </a:xfrm>
          <a:prstGeom xmlns:a="http://schemas.openxmlformats.org/drawingml/2006/main" prst="line">
            <a:avLst/>
          </a:prstGeom>
          <a:ln xmlns:a="http://schemas.openxmlformats.org/drawingml/2006/main" w="25400">
            <a:solidFill>
              <a:srgbClr val="F1B434"/>
            </a:solidFill>
            <a:prstDash val="sysDash"/>
            <a:headEnd type="oval"/>
            <a:tailEnd type="oval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0.45905</cdr:x>
      <cdr:y>0.89877</cdr:y>
    </cdr:from>
    <cdr:to>
      <cdr:x>0.58602</cdr:x>
      <cdr:y>0.94568</cdr:y>
    </cdr:to>
    <cdr:sp macro="" textlink="">
      <cdr:nvSpPr>
        <cdr:cNvPr id="31" name="TextBox 2"/>
        <cdr:cNvSpPr txBox="1"/>
      </cdr:nvSpPr>
      <cdr:spPr>
        <a:xfrm xmlns:a="http://schemas.openxmlformats.org/drawingml/2006/main">
          <a:off x="4267853" y="5458393"/>
          <a:ext cx="1180448" cy="2849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Transition</a:t>
          </a:r>
        </a:p>
      </cdr:txBody>
    </cdr:sp>
  </cdr:relSizeAnchor>
  <cdr:relSizeAnchor xmlns:cdr="http://schemas.openxmlformats.org/drawingml/2006/chartDrawing">
    <cdr:from>
      <cdr:x>0.37762</cdr:x>
      <cdr:y>0.91351</cdr:y>
    </cdr:from>
    <cdr:to>
      <cdr:x>0.45205</cdr:x>
      <cdr:y>0.91485</cdr:y>
    </cdr:to>
    <cdr:cxnSp macro="">
      <cdr:nvCxnSpPr>
        <cdr:cNvPr id="32" name="Straight Connector 31">
          <a:extLst xmlns:a="http://schemas.openxmlformats.org/drawingml/2006/main">
            <a:ext uri="{FF2B5EF4-FFF2-40B4-BE49-F238E27FC236}">
              <a16:creationId xmlns:a16="http://schemas.microsoft.com/office/drawing/2014/main" id="{C58F2C08-42E6-4CE5-B9C7-DC220D692A75}"/>
            </a:ext>
          </a:extLst>
        </cdr:cNvPr>
        <cdr:cNvCxnSpPr/>
      </cdr:nvCxnSpPr>
      <cdr:spPr>
        <a:xfrm xmlns:a="http://schemas.openxmlformats.org/drawingml/2006/main">
          <a:off x="3510736" y="5547943"/>
          <a:ext cx="691987" cy="814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D7D2CB"/>
          </a:solidFill>
          <a:prstDash val="solid"/>
          <a:headEnd type="oval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0.45818</cdr:x>
      <cdr:y>0.94236</cdr:y>
    </cdr:from>
    <cdr:to>
      <cdr:x>0.59632</cdr:x>
      <cdr:y>0.98456</cdr:y>
    </cdr:to>
    <cdr:sp macro="" textlink="">
      <cdr:nvSpPr>
        <cdr:cNvPr id="29" name="TextBox 2"/>
        <cdr:cNvSpPr txBox="1"/>
      </cdr:nvSpPr>
      <cdr:spPr>
        <a:xfrm xmlns:a="http://schemas.openxmlformats.org/drawingml/2006/main">
          <a:off x="4259712" y="5723141"/>
          <a:ext cx="1284326" cy="256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Ratio (projected)</a:t>
          </a:r>
        </a:p>
      </cdr:txBody>
    </cdr:sp>
  </cdr:relSizeAnchor>
  <cdr:relSizeAnchor xmlns:cdr="http://schemas.openxmlformats.org/drawingml/2006/chartDrawing">
    <cdr:from>
      <cdr:x>0.37499</cdr:x>
      <cdr:y>0.95641</cdr:y>
    </cdr:from>
    <cdr:to>
      <cdr:x>0.44942</cdr:x>
      <cdr:y>0.95775</cdr:y>
    </cdr:to>
    <cdr:cxnSp macro="">
      <cdr:nvCxnSpPr>
        <cdr:cNvPr id="30" name="Straight Connector 29">
          <a:extLst xmlns:a="http://schemas.openxmlformats.org/drawingml/2006/main">
            <a:ext uri="{FF2B5EF4-FFF2-40B4-BE49-F238E27FC236}">
              <a16:creationId xmlns:a16="http://schemas.microsoft.com/office/drawing/2014/main" id="{8677CA5A-47C5-474A-90D1-C111573F7F3C}"/>
            </a:ext>
          </a:extLst>
        </cdr:cNvPr>
        <cdr:cNvCxnSpPr/>
      </cdr:nvCxnSpPr>
      <cdr:spPr>
        <a:xfrm xmlns:a="http://schemas.openxmlformats.org/drawingml/2006/main">
          <a:off x="3486313" y="5808456"/>
          <a:ext cx="691987" cy="8141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1B434"/>
          </a:solidFill>
          <a:prstDash val="solid"/>
          <a:headEnd type="oval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0.61755</cdr:x>
      <cdr:y>0.85103</cdr:y>
    </cdr:from>
    <cdr:to>
      <cdr:x>0.92119</cdr:x>
      <cdr:y>0.89795</cdr:y>
    </cdr:to>
    <cdr:sp macro="" textlink="">
      <cdr:nvSpPr>
        <cdr:cNvPr id="39" name="TextBox 2"/>
        <cdr:cNvSpPr txBox="1"/>
      </cdr:nvSpPr>
      <cdr:spPr>
        <a:xfrm xmlns:a="http://schemas.openxmlformats.org/drawingml/2006/main">
          <a:off x="5738283" y="5190228"/>
          <a:ext cx="2821427" cy="286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Gap (all providers</a:t>
          </a:r>
          <a:r>
            <a:rPr lang="en-GB" sz="1100" baseline="0">
              <a:solidFill>
                <a:srgbClr val="002554"/>
              </a:solidFill>
              <a:latin typeface="Arial" panose="020B0604020202020204" pitchFamily="34" charset="0"/>
              <a:cs typeface="Arial" panose="020B0604020202020204" pitchFamily="34" charset="0"/>
            </a:rPr>
            <a:t> to zero)</a:t>
          </a:r>
          <a:endParaRPr lang="en-GB" sz="1100">
            <a:solidFill>
              <a:srgbClr val="002554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0.61357</cdr:x>
      <cdr:y>0.87079</cdr:y>
    </cdr:from>
    <cdr:to>
      <cdr:x>0.61431</cdr:x>
      <cdr:y>0.87191</cdr:y>
    </cdr:to>
    <cdr:cxnSp macro="">
      <cdr:nvCxnSpPr>
        <cdr:cNvPr id="40" name="Straight Connector 39">
          <a:extLst xmlns:a="http://schemas.openxmlformats.org/drawingml/2006/main">
            <a:ext uri="{FF2B5EF4-FFF2-40B4-BE49-F238E27FC236}">
              <a16:creationId xmlns:a16="http://schemas.microsoft.com/office/drawing/2014/main" id="{6DE07E54-B948-4C9B-9420-A15C79498939}"/>
            </a:ext>
          </a:extLst>
        </cdr:cNvPr>
        <cdr:cNvCxnSpPr/>
      </cdr:nvCxnSpPr>
      <cdr:spPr>
        <a:xfrm xmlns:a="http://schemas.openxmlformats.org/drawingml/2006/main">
          <a:off x="5701295" y="5310701"/>
          <a:ext cx="6853" cy="685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BAFD4"/>
          </a:solidFill>
          <a:prstDash val="sysDash"/>
          <a:headEnd type="oval"/>
          <a:tailEnd type="oval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7</xdr:row>
      <xdr:rowOff>166688</xdr:rowOff>
    </xdr:from>
    <xdr:to>
      <xdr:col>8</xdr:col>
      <xdr:colOff>881380</xdr:colOff>
      <xdr:row>31</xdr:row>
      <xdr:rowOff>54293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1E3926-0C34-43A5-AD86-D218117E05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2690813"/>
          <a:ext cx="6120130" cy="4231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6</xdr:col>
      <xdr:colOff>967105</xdr:colOff>
      <xdr:row>28</xdr:row>
      <xdr:rowOff>92075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EF3907-DC24-48BD-BAFC-6E1EB12372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1638" y="2162175"/>
          <a:ext cx="6120130" cy="334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471487</xdr:colOff>
      <xdr:row>4</xdr:row>
      <xdr:rowOff>366713</xdr:rowOff>
    </xdr:from>
    <xdr:to>
      <xdr:col>15</xdr:col>
      <xdr:colOff>114617</xdr:colOff>
      <xdr:row>21</xdr:row>
      <xdr:rowOff>70803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B44A09-8F7A-434A-A0E9-732ED24598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090613"/>
          <a:ext cx="6120130" cy="40093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00F2-4442-48C4-97B2-1DA5EFC98A61}">
  <dimension ref="A1:I8"/>
  <sheetViews>
    <sheetView tabSelected="1" topLeftCell="A7" workbookViewId="0">
      <selection activeCell="A13" sqref="A13"/>
    </sheetView>
  </sheetViews>
  <sheetFormatPr defaultRowHeight="14.25" x14ac:dyDescent="0.45"/>
  <cols>
    <col min="1" max="1" width="28" customWidth="1"/>
    <col min="7" max="7" width="13.3984375" customWidth="1"/>
  </cols>
  <sheetData>
    <row r="1" spans="1:9" s="1" customFormat="1" x14ac:dyDescent="0.45">
      <c r="A1" s="36" t="s">
        <v>170</v>
      </c>
      <c r="B1" s="37"/>
      <c r="C1" s="37"/>
      <c r="D1" s="37"/>
      <c r="E1" s="37"/>
      <c r="F1" s="37"/>
      <c r="G1" s="37"/>
      <c r="H1" s="37"/>
      <c r="I1" s="37"/>
    </row>
    <row r="2" spans="1:9" s="1" customFormat="1" x14ac:dyDescent="0.45">
      <c r="A2" s="36" t="s">
        <v>167</v>
      </c>
      <c r="B2" s="37"/>
      <c r="C2" s="37"/>
      <c r="D2" s="37"/>
      <c r="E2" s="37"/>
      <c r="F2" s="37"/>
      <c r="G2" s="37"/>
      <c r="H2" s="37"/>
      <c r="I2" s="37"/>
    </row>
    <row r="3" spans="1:9" s="1" customFormat="1" x14ac:dyDescent="0.45">
      <c r="A3" s="38" t="s">
        <v>168</v>
      </c>
      <c r="B3" s="37"/>
      <c r="C3" s="37"/>
      <c r="D3" s="37"/>
      <c r="E3" s="37"/>
      <c r="F3" s="37"/>
      <c r="G3" s="37"/>
      <c r="H3" s="37"/>
      <c r="I3" s="37"/>
    </row>
    <row r="4" spans="1:9" s="1" customFormat="1" x14ac:dyDescent="0.45">
      <c r="A4" s="37"/>
      <c r="B4" s="43"/>
      <c r="C4" s="43"/>
      <c r="D4" s="43"/>
      <c r="E4" s="43"/>
      <c r="F4" s="43"/>
      <c r="G4" s="43"/>
      <c r="H4" s="43"/>
      <c r="I4" s="37"/>
    </row>
    <row r="5" spans="1:9" ht="55.5" x14ac:dyDescent="0.45">
      <c r="A5" s="39"/>
      <c r="B5" s="44" t="s">
        <v>157</v>
      </c>
      <c r="C5" s="44" t="s">
        <v>158</v>
      </c>
      <c r="D5" s="44" t="s">
        <v>159</v>
      </c>
      <c r="E5" s="44" t="s">
        <v>160</v>
      </c>
      <c r="F5" s="44" t="s">
        <v>161</v>
      </c>
      <c r="G5" s="44" t="s">
        <v>162</v>
      </c>
      <c r="H5" s="44" t="s">
        <v>163</v>
      </c>
      <c r="I5" s="37"/>
    </row>
    <row r="6" spans="1:9" ht="46.5" customHeight="1" x14ac:dyDescent="0.45">
      <c r="A6" s="40" t="s">
        <v>164</v>
      </c>
      <c r="B6" s="41">
        <v>0.15</v>
      </c>
      <c r="C6" s="41">
        <v>0.36</v>
      </c>
      <c r="D6" s="41">
        <v>0.12</v>
      </c>
      <c r="E6" s="41">
        <v>0.22</v>
      </c>
      <c r="F6" s="41">
        <v>0.12</v>
      </c>
      <c r="G6" s="41">
        <v>0.03</v>
      </c>
      <c r="H6" s="42">
        <v>1</v>
      </c>
      <c r="I6" s="37"/>
    </row>
    <row r="7" spans="1:9" ht="44.65" customHeight="1" x14ac:dyDescent="0.45">
      <c r="A7" s="40" t="s">
        <v>165</v>
      </c>
      <c r="B7" s="41">
        <v>0.26</v>
      </c>
      <c r="C7" s="41">
        <v>0.35</v>
      </c>
      <c r="D7" s="41">
        <v>0.12</v>
      </c>
      <c r="E7" s="41">
        <v>0.16</v>
      </c>
      <c r="F7" s="41">
        <v>0.1</v>
      </c>
      <c r="G7" s="41">
        <v>0.01</v>
      </c>
      <c r="H7" s="42">
        <v>1</v>
      </c>
      <c r="I7" s="37"/>
    </row>
    <row r="8" spans="1:9" ht="55.5" customHeight="1" x14ac:dyDescent="0.45">
      <c r="A8" s="40" t="s">
        <v>166</v>
      </c>
      <c r="B8" s="41">
        <v>0.27</v>
      </c>
      <c r="C8" s="41">
        <v>0.4</v>
      </c>
      <c r="D8" s="41">
        <v>0.1</v>
      </c>
      <c r="E8" s="41">
        <v>0.13</v>
      </c>
      <c r="F8" s="41">
        <v>0.09</v>
      </c>
      <c r="G8" s="41">
        <v>0.01</v>
      </c>
      <c r="H8" s="42">
        <v>1</v>
      </c>
      <c r="I8" s="3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3"/>
  <sheetViews>
    <sheetView workbookViewId="0">
      <selection activeCell="A3" sqref="A3"/>
    </sheetView>
  </sheetViews>
  <sheetFormatPr defaultRowHeight="14.25" x14ac:dyDescent="0.45"/>
  <cols>
    <col min="1" max="1" width="119.19921875" bestFit="1" customWidth="1"/>
    <col min="4" max="4" width="37.265625" bestFit="1" customWidth="1"/>
    <col min="8" max="9" width="9.1328125" style="1"/>
    <col min="10" max="10" width="47.265625" bestFit="1" customWidth="1"/>
    <col min="12" max="12" width="11.265625" bestFit="1" customWidth="1"/>
    <col min="13" max="15" width="11.265625" style="1" customWidth="1"/>
    <col min="16" max="16" width="9.86328125" bestFit="1" customWidth="1"/>
    <col min="17" max="17" width="31.59765625" bestFit="1" customWidth="1"/>
    <col min="33" max="33" width="17.265625" bestFit="1" customWidth="1"/>
    <col min="34" max="34" width="9.86328125" bestFit="1" customWidth="1"/>
    <col min="35" max="35" width="14.3984375" bestFit="1" customWidth="1"/>
    <col min="36" max="36" width="17.265625" bestFit="1" customWidth="1"/>
    <col min="37" max="37" width="17.265625" style="1" customWidth="1"/>
  </cols>
  <sheetData>
    <row r="1" spans="1:53" s="1" customFormat="1" x14ac:dyDescent="0.45">
      <c r="A1" s="10" t="s">
        <v>144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s="1" customFormat="1" ht="15.4" customHeight="1" x14ac:dyDescent="0.45">
      <c r="A2" s="12" t="s">
        <v>169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s="1" customFormat="1" ht="27" x14ac:dyDescent="0.45">
      <c r="A3" s="45" t="s">
        <v>172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s="1" customFormat="1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x14ac:dyDescent="0.45">
      <c r="A5" s="47" t="s">
        <v>171</v>
      </c>
      <c r="B5" s="47"/>
      <c r="C5" s="9"/>
      <c r="D5" s="47" t="s">
        <v>17</v>
      </c>
      <c r="E5" s="47"/>
      <c r="F5" s="9"/>
      <c r="G5" s="9"/>
      <c r="H5" s="9"/>
      <c r="I5" s="9"/>
      <c r="J5" s="9"/>
      <c r="K5" s="9"/>
      <c r="L5" s="9" t="s">
        <v>115</v>
      </c>
      <c r="M5" s="9" t="s">
        <v>3</v>
      </c>
      <c r="N5" s="9" t="s">
        <v>116</v>
      </c>
      <c r="O5" s="9" t="s">
        <v>117</v>
      </c>
      <c r="P5" s="9" t="s">
        <v>3</v>
      </c>
      <c r="Q5" s="9" t="s">
        <v>118</v>
      </c>
      <c r="R5" s="9" t="s">
        <v>119</v>
      </c>
      <c r="S5" s="9" t="s">
        <v>120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x14ac:dyDescent="0.45">
      <c r="A6" s="47"/>
      <c r="B6" s="47"/>
      <c r="C6" s="9"/>
      <c r="D6" s="47"/>
      <c r="E6" s="47"/>
      <c r="F6" s="9"/>
      <c r="G6" s="9"/>
      <c r="H6" s="9"/>
      <c r="I6" s="9"/>
      <c r="J6" s="9"/>
      <c r="K6" s="9" t="s">
        <v>4</v>
      </c>
      <c r="L6" s="13">
        <v>38.837054315000003</v>
      </c>
      <c r="M6" s="9"/>
      <c r="N6" s="9"/>
      <c r="O6" s="14">
        <v>7.487012987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x14ac:dyDescent="0.45">
      <c r="A7" s="9"/>
      <c r="B7" s="9"/>
      <c r="C7" s="9"/>
      <c r="D7" s="9" t="s">
        <v>18</v>
      </c>
      <c r="E7" s="9"/>
      <c r="F7" s="9"/>
      <c r="G7" s="9"/>
      <c r="H7" s="9"/>
      <c r="I7" s="9"/>
      <c r="J7" s="9"/>
      <c r="K7" s="9" t="s">
        <v>5</v>
      </c>
      <c r="L7" s="13">
        <v>37.780929522000001</v>
      </c>
      <c r="M7" s="9"/>
      <c r="N7" s="9"/>
      <c r="O7" s="14">
        <v>6.8794567063000001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x14ac:dyDescent="0.45">
      <c r="A8" s="9" t="s">
        <v>1</v>
      </c>
      <c r="B8" s="9" t="s">
        <v>19</v>
      </c>
      <c r="C8" s="9"/>
      <c r="D8" s="9" t="s">
        <v>1</v>
      </c>
      <c r="E8" s="9" t="s">
        <v>19</v>
      </c>
      <c r="F8" s="9"/>
      <c r="G8" s="9"/>
      <c r="H8" s="9"/>
      <c r="I8" s="9"/>
      <c r="J8" s="9"/>
      <c r="K8" s="9" t="s">
        <v>6</v>
      </c>
      <c r="L8" s="13">
        <v>37.070753046999997</v>
      </c>
      <c r="M8" s="9"/>
      <c r="N8" s="9"/>
      <c r="O8" s="14">
        <v>6.6998444790000002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x14ac:dyDescent="0.45">
      <c r="A9" s="9" t="s">
        <v>0</v>
      </c>
      <c r="B9" s="9">
        <v>31</v>
      </c>
      <c r="C9" s="9"/>
      <c r="D9" s="9" t="s">
        <v>0</v>
      </c>
      <c r="E9" s="9">
        <v>31</v>
      </c>
      <c r="F9" s="9"/>
      <c r="G9" s="9"/>
      <c r="H9" s="9"/>
      <c r="I9" s="9"/>
      <c r="J9" s="9"/>
      <c r="K9" s="9" t="s">
        <v>7</v>
      </c>
      <c r="L9" s="13">
        <v>36.656848306000001</v>
      </c>
      <c r="M9" s="9"/>
      <c r="N9" s="9"/>
      <c r="O9" s="14">
        <v>6.5475482912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x14ac:dyDescent="0.45">
      <c r="A10" s="9" t="s">
        <v>20</v>
      </c>
      <c r="B10" s="9">
        <v>7804.9375657999999</v>
      </c>
      <c r="C10" s="9"/>
      <c r="D10" s="9" t="s">
        <v>20</v>
      </c>
      <c r="E10" s="9">
        <v>7804.9375657999999</v>
      </c>
      <c r="F10" s="9">
        <f>E10/$E$24</f>
        <v>7.6216371913480782E-2</v>
      </c>
      <c r="G10" s="9">
        <f>F15-F10</f>
        <v>0.35520787494946537</v>
      </c>
      <c r="H10" s="9"/>
      <c r="I10" s="9">
        <f>B14-B10</f>
        <v>4802.6876261999996</v>
      </c>
      <c r="J10" s="9"/>
      <c r="K10" s="9" t="s">
        <v>8</v>
      </c>
      <c r="L10" s="13">
        <v>36.223817195999999</v>
      </c>
      <c r="M10" s="13">
        <v>36.223817195999999</v>
      </c>
      <c r="N10" s="9"/>
      <c r="O10" s="14">
        <v>6.2357092448999998</v>
      </c>
      <c r="P10" s="14">
        <v>6.2357092448999998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x14ac:dyDescent="0.45">
      <c r="A11" s="9" t="s">
        <v>21</v>
      </c>
      <c r="B11" s="9">
        <v>8542.2848130000002</v>
      </c>
      <c r="C11" s="9"/>
      <c r="D11" s="9" t="s">
        <v>21</v>
      </c>
      <c r="E11" s="9">
        <v>8542.2848130000002</v>
      </c>
      <c r="F11" s="9">
        <f t="shared" ref="F11:F14" si="0">E11/$E$24</f>
        <v>8.3416677047019189E-2</v>
      </c>
      <c r="G11" s="9">
        <f t="shared" ref="G11:G14" si="1">F16-F11</f>
        <v>0.34800756981592695</v>
      </c>
      <c r="H11" s="9"/>
      <c r="I11" s="9"/>
      <c r="J11" s="9"/>
      <c r="K11" s="9" t="s">
        <v>9</v>
      </c>
      <c r="L11" s="9"/>
      <c r="M11" s="13">
        <v>35.700000000000003</v>
      </c>
      <c r="N11" s="9"/>
      <c r="O11" s="9"/>
      <c r="P11" s="14">
        <v>6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x14ac:dyDescent="0.45">
      <c r="A12" s="9" t="s">
        <v>22</v>
      </c>
      <c r="B12" s="9">
        <v>9366.6200260999994</v>
      </c>
      <c r="C12" s="9"/>
      <c r="D12" s="9" t="s">
        <v>22</v>
      </c>
      <c r="E12" s="9">
        <v>9366.6200260999994</v>
      </c>
      <c r="F12" s="9">
        <f t="shared" si="0"/>
        <v>9.1466432557980565E-2</v>
      </c>
      <c r="G12" s="9">
        <f t="shared" si="1"/>
        <v>0.33995781430496563</v>
      </c>
      <c r="H12" s="9"/>
      <c r="I12" s="9"/>
      <c r="J12" s="9"/>
      <c r="K12" s="9" t="s">
        <v>10</v>
      </c>
      <c r="L12" s="9"/>
      <c r="M12" s="13">
        <v>35.200000000000003</v>
      </c>
      <c r="N12" s="9"/>
      <c r="O12" s="9"/>
      <c r="P12" s="14">
        <v>5.8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x14ac:dyDescent="0.45">
      <c r="A13" s="9" t="s">
        <v>23</v>
      </c>
      <c r="B13" s="9">
        <v>10484.688291</v>
      </c>
      <c r="C13" s="9"/>
      <c r="D13" s="9" t="s">
        <v>23</v>
      </c>
      <c r="E13" s="9">
        <v>10484.688291</v>
      </c>
      <c r="F13" s="9">
        <f t="shared" si="0"/>
        <v>0.1023845348469313</v>
      </c>
      <c r="G13" s="9">
        <f t="shared" si="1"/>
        <v>0.3290397120160149</v>
      </c>
      <c r="H13" s="9"/>
      <c r="I13" s="9"/>
      <c r="J13" s="9"/>
      <c r="K13" s="9" t="s">
        <v>11</v>
      </c>
      <c r="L13" s="9"/>
      <c r="M13" s="13">
        <v>34.70242711351149</v>
      </c>
      <c r="N13" s="13">
        <v>34.70242711351149</v>
      </c>
      <c r="O13" s="9"/>
      <c r="P13" s="14">
        <v>5.6605193351</v>
      </c>
      <c r="Q13" s="14">
        <v>5.6605193351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x14ac:dyDescent="0.45">
      <c r="A14" s="9" t="s">
        <v>24</v>
      </c>
      <c r="B14" s="9">
        <v>12607.625192</v>
      </c>
      <c r="C14" s="9"/>
      <c r="D14" s="9" t="s">
        <v>24</v>
      </c>
      <c r="E14" s="9">
        <v>11887.707246</v>
      </c>
      <c r="F14" s="9">
        <f t="shared" si="0"/>
        <v>0.11608522285044676</v>
      </c>
      <c r="G14" s="9">
        <f t="shared" si="1"/>
        <v>0.31533902401249941</v>
      </c>
      <c r="H14" s="9"/>
      <c r="I14" s="9"/>
      <c r="J14" s="9"/>
      <c r="K14" s="9" t="s">
        <v>12</v>
      </c>
      <c r="L14" s="9"/>
      <c r="M14" s="9"/>
      <c r="N14" s="13">
        <v>33.761492871035841</v>
      </c>
      <c r="O14" s="9"/>
      <c r="P14" s="9"/>
      <c r="Q14" s="14">
        <v>5.1719183997</v>
      </c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x14ac:dyDescent="0.45">
      <c r="A15" s="9" t="s">
        <v>25</v>
      </c>
      <c r="B15" s="9">
        <v>44180</v>
      </c>
      <c r="C15" s="9"/>
      <c r="D15" s="9" t="s">
        <v>25</v>
      </c>
      <c r="E15" s="9">
        <v>44180</v>
      </c>
      <c r="F15" s="9">
        <f>E15/$E$24</f>
        <v>0.43142424686294617</v>
      </c>
      <c r="G15" s="9"/>
      <c r="H15" s="9"/>
      <c r="I15" s="9"/>
      <c r="J15" s="9"/>
      <c r="K15" s="9" t="s">
        <v>13</v>
      </c>
      <c r="L15" s="9"/>
      <c r="M15" s="9"/>
      <c r="N15" s="13">
        <v>32.724995131075069</v>
      </c>
      <c r="O15" s="9"/>
      <c r="P15" s="9"/>
      <c r="Q15" s="14">
        <v>4.7167494653000004</v>
      </c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x14ac:dyDescent="0.45">
      <c r="A16" s="9" t="s">
        <v>26</v>
      </c>
      <c r="B16" s="9">
        <v>44180</v>
      </c>
      <c r="C16" s="9"/>
      <c r="D16" s="9" t="s">
        <v>26</v>
      </c>
      <c r="E16" s="9">
        <v>44180</v>
      </c>
      <c r="F16" s="9">
        <f t="shared" ref="F16:F19" si="2">E16/$E$24</f>
        <v>0.43142424686294617</v>
      </c>
      <c r="G16" s="9"/>
      <c r="H16" s="9"/>
      <c r="I16" s="9"/>
      <c r="J16" s="9"/>
      <c r="K16" s="9" t="s">
        <v>14</v>
      </c>
      <c r="L16" s="9"/>
      <c r="M16" s="9"/>
      <c r="N16" s="13">
        <v>31.344566895661419</v>
      </c>
      <c r="O16" s="9"/>
      <c r="P16" s="9"/>
      <c r="Q16" s="14">
        <v>4.2137638022999999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x14ac:dyDescent="0.45">
      <c r="A17" s="9" t="s">
        <v>27</v>
      </c>
      <c r="B17" s="9">
        <v>44180</v>
      </c>
      <c r="C17" s="9"/>
      <c r="D17" s="9" t="s">
        <v>27</v>
      </c>
      <c r="E17" s="9">
        <v>44180</v>
      </c>
      <c r="F17" s="9">
        <f t="shared" si="2"/>
        <v>0.43142424686294617</v>
      </c>
      <c r="G17" s="9"/>
      <c r="H17" s="9"/>
      <c r="I17" s="9"/>
      <c r="J17" s="9"/>
      <c r="K17" s="9" t="s">
        <v>15</v>
      </c>
      <c r="L17" s="9"/>
      <c r="M17" s="9"/>
      <c r="N17" s="13">
        <v>29.652424233178181</v>
      </c>
      <c r="O17" s="9"/>
      <c r="P17" s="9"/>
      <c r="Q17" s="14">
        <v>3.7164441458000002</v>
      </c>
      <c r="R17" s="14">
        <v>1.4278519999999999</v>
      </c>
      <c r="S17" s="9">
        <v>0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x14ac:dyDescent="0.45">
      <c r="A18" s="9" t="s">
        <v>28</v>
      </c>
      <c r="B18" s="9">
        <v>44180</v>
      </c>
      <c r="C18" s="9"/>
      <c r="D18" s="9" t="s">
        <v>28</v>
      </c>
      <c r="E18" s="9">
        <v>44180</v>
      </c>
      <c r="F18" s="9">
        <f t="shared" si="2"/>
        <v>0.43142424686294617</v>
      </c>
      <c r="G18" s="9"/>
      <c r="H18" s="9"/>
      <c r="I18" s="9"/>
      <c r="J18" s="9"/>
      <c r="K18" s="9" t="s">
        <v>64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x14ac:dyDescent="0.45">
      <c r="A19" s="9" t="s">
        <v>29</v>
      </c>
      <c r="B19" s="9">
        <v>44180</v>
      </c>
      <c r="C19" s="9"/>
      <c r="D19" s="9" t="s">
        <v>29</v>
      </c>
      <c r="E19" s="9">
        <v>44180</v>
      </c>
      <c r="F19" s="9">
        <f t="shared" si="2"/>
        <v>0.43142424686294617</v>
      </c>
      <c r="G19" s="9"/>
      <c r="H19" s="9"/>
      <c r="I19" s="9"/>
      <c r="J19" s="9"/>
      <c r="K19" s="9" t="s">
        <v>65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</row>
    <row r="20" spans="1:53" x14ac:dyDescent="0.45">
      <c r="A20" s="9" t="s">
        <v>30</v>
      </c>
      <c r="B20" s="9">
        <v>90030</v>
      </c>
      <c r="C20" s="9"/>
      <c r="D20" s="9" t="s">
        <v>30</v>
      </c>
      <c r="E20" s="9">
        <v>90030</v>
      </c>
      <c r="F20" s="9"/>
      <c r="G20" s="9"/>
      <c r="H20" s="9"/>
      <c r="I20" s="9"/>
      <c r="J20" s="9"/>
      <c r="K20" s="9" t="s">
        <v>66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</row>
    <row r="21" spans="1:53" x14ac:dyDescent="0.45">
      <c r="A21" s="9" t="s">
        <v>31</v>
      </c>
      <c r="B21" s="9">
        <v>91660</v>
      </c>
      <c r="C21" s="9"/>
      <c r="D21" s="9" t="s">
        <v>31</v>
      </c>
      <c r="E21" s="9">
        <v>91660</v>
      </c>
      <c r="F21" s="9"/>
      <c r="G21" s="9"/>
      <c r="H21" s="9"/>
      <c r="I21" s="9"/>
      <c r="J21" s="9"/>
      <c r="K21" s="9" t="s">
        <v>67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</row>
    <row r="22" spans="1:53" x14ac:dyDescent="0.45">
      <c r="A22" s="9" t="s">
        <v>32</v>
      </c>
      <c r="B22" s="9">
        <v>98865</v>
      </c>
      <c r="C22" s="9"/>
      <c r="D22" s="9" t="s">
        <v>32</v>
      </c>
      <c r="E22" s="9">
        <v>98865</v>
      </c>
      <c r="F22" s="9"/>
      <c r="G22" s="9"/>
      <c r="H22" s="9"/>
      <c r="I22" s="9"/>
      <c r="J22" s="9"/>
      <c r="K22" s="9" t="s">
        <v>68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</row>
    <row r="23" spans="1:53" x14ac:dyDescent="0.45">
      <c r="A23" s="9" t="s">
        <v>33</v>
      </c>
      <c r="B23" s="9">
        <v>101850</v>
      </c>
      <c r="C23" s="9"/>
      <c r="D23" s="9" t="s">
        <v>33</v>
      </c>
      <c r="E23" s="9">
        <v>101850</v>
      </c>
      <c r="F23" s="9"/>
      <c r="G23" s="9"/>
      <c r="H23" s="9"/>
      <c r="I23" s="9"/>
      <c r="J23" s="9"/>
      <c r="K23" s="9" t="s">
        <v>69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x14ac:dyDescent="0.45">
      <c r="A24" s="9" t="s">
        <v>34</v>
      </c>
      <c r="B24" s="9">
        <v>102405</v>
      </c>
      <c r="C24" s="9"/>
      <c r="D24" s="9" t="s">
        <v>34</v>
      </c>
      <c r="E24" s="9">
        <v>102405</v>
      </c>
      <c r="F24" s="9"/>
      <c r="G24" s="9"/>
      <c r="H24" s="9"/>
      <c r="I24" s="9"/>
      <c r="J24" s="9"/>
      <c r="K24" s="9" t="s">
        <v>70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x14ac:dyDescent="0.45">
      <c r="A25" s="9" t="s">
        <v>35</v>
      </c>
      <c r="B25" s="9">
        <v>5390</v>
      </c>
      <c r="C25" s="9"/>
      <c r="D25" s="9" t="s">
        <v>35</v>
      </c>
      <c r="E25" s="9">
        <v>5390</v>
      </c>
      <c r="F25" s="9"/>
      <c r="G25" s="9"/>
      <c r="H25" s="9"/>
      <c r="I25" s="9"/>
      <c r="J25" s="9"/>
      <c r="K25" s="9" t="s">
        <v>71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x14ac:dyDescent="0.45">
      <c r="A26" s="9" t="s">
        <v>36</v>
      </c>
      <c r="B26" s="9">
        <v>40355</v>
      </c>
      <c r="C26" s="9"/>
      <c r="D26" s="9" t="s">
        <v>36</v>
      </c>
      <c r="E26" s="9">
        <v>40355</v>
      </c>
      <c r="F26" s="9"/>
      <c r="G26" s="9"/>
      <c r="H26" s="9"/>
      <c r="I26" s="9"/>
      <c r="J26" s="9"/>
      <c r="K26" s="9" t="s">
        <v>72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x14ac:dyDescent="0.45">
      <c r="A27" s="9" t="s">
        <v>37</v>
      </c>
      <c r="B27" s="9">
        <v>5890</v>
      </c>
      <c r="C27" s="9"/>
      <c r="D27" s="9" t="s">
        <v>37</v>
      </c>
      <c r="E27" s="9">
        <v>5890</v>
      </c>
      <c r="F27" s="9"/>
      <c r="G27" s="9"/>
      <c r="H27" s="9"/>
      <c r="I27" s="9"/>
      <c r="J27" s="9"/>
      <c r="K27" s="9" t="s">
        <v>73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 x14ac:dyDescent="0.45">
      <c r="A28" s="9" t="s">
        <v>38</v>
      </c>
      <c r="B28" s="9">
        <v>40520</v>
      </c>
      <c r="C28" s="9"/>
      <c r="D28" s="9" t="s">
        <v>38</v>
      </c>
      <c r="E28" s="9">
        <v>40520</v>
      </c>
      <c r="F28" s="9"/>
      <c r="G28" s="9"/>
      <c r="H28" s="9"/>
      <c r="I28" s="9"/>
      <c r="J28" s="9"/>
      <c r="K28" s="9" t="s">
        <v>74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 x14ac:dyDescent="0.45">
      <c r="A29" s="9" t="s">
        <v>39</v>
      </c>
      <c r="B29" s="9">
        <v>6430</v>
      </c>
      <c r="C29" s="9"/>
      <c r="D29" s="9" t="s">
        <v>39</v>
      </c>
      <c r="E29" s="9">
        <v>6430</v>
      </c>
      <c r="F29" s="9"/>
      <c r="G29" s="9"/>
      <c r="H29" s="9"/>
      <c r="I29" s="9"/>
      <c r="J29" s="9"/>
      <c r="K29" s="9" t="s">
        <v>75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 x14ac:dyDescent="0.45">
      <c r="A30" s="9" t="s">
        <v>40</v>
      </c>
      <c r="B30" s="9">
        <v>43080</v>
      </c>
      <c r="C30" s="9"/>
      <c r="D30" s="9" t="s">
        <v>40</v>
      </c>
      <c r="E30" s="9">
        <v>43080</v>
      </c>
      <c r="F30" s="9"/>
      <c r="G30" s="9"/>
      <c r="H30" s="9"/>
      <c r="I30" s="9"/>
      <c r="J30" s="9"/>
      <c r="K30" s="9" t="s">
        <v>76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 x14ac:dyDescent="0.45">
      <c r="A31" s="9" t="s">
        <v>41</v>
      </c>
      <c r="B31" s="9">
        <v>6730</v>
      </c>
      <c r="C31" s="9"/>
      <c r="D31" s="9" t="s">
        <v>41</v>
      </c>
      <c r="E31" s="9">
        <v>6730</v>
      </c>
      <c r="F31" s="9"/>
      <c r="G31" s="9"/>
      <c r="H31" s="9"/>
      <c r="I31" s="9"/>
      <c r="J31" s="9"/>
      <c r="K31" s="9" t="s">
        <v>77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</row>
    <row r="32" spans="1:53" x14ac:dyDescent="0.45">
      <c r="A32" s="9" t="s">
        <v>42</v>
      </c>
      <c r="B32" s="9">
        <v>44065</v>
      </c>
      <c r="C32" s="9"/>
      <c r="D32" s="9" t="s">
        <v>42</v>
      </c>
      <c r="E32" s="9">
        <v>44065</v>
      </c>
      <c r="F32" s="9"/>
      <c r="G32" s="9"/>
      <c r="H32" s="9"/>
      <c r="I32" s="9"/>
      <c r="J32" s="9"/>
      <c r="K32" s="9" t="s">
        <v>78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</row>
    <row r="33" spans="1:53" x14ac:dyDescent="0.45">
      <c r="A33" s="9" t="s">
        <v>43</v>
      </c>
      <c r="B33" s="9">
        <v>7085</v>
      </c>
      <c r="C33" s="9"/>
      <c r="D33" s="9" t="s">
        <v>43</v>
      </c>
      <c r="E33" s="9">
        <v>7085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</row>
    <row r="34" spans="1:53" x14ac:dyDescent="0.45">
      <c r="A34" s="9" t="s">
        <v>44</v>
      </c>
      <c r="B34" s="9">
        <v>44180</v>
      </c>
      <c r="C34" s="9"/>
      <c r="D34" s="9" t="s">
        <v>44</v>
      </c>
      <c r="E34" s="9">
        <v>44180</v>
      </c>
      <c r="F34" s="9"/>
      <c r="G34" s="9"/>
      <c r="H34" s="9"/>
      <c r="I34" s="9"/>
      <c r="J34" s="9"/>
      <c r="K34" s="9"/>
      <c r="L34" s="46" t="s">
        <v>2</v>
      </c>
      <c r="M34" s="46"/>
      <c r="N34" s="46"/>
      <c r="O34" s="46"/>
      <c r="P34" s="46"/>
      <c r="Q34" s="46"/>
      <c r="R34" s="9" t="s">
        <v>99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46" t="s">
        <v>89</v>
      </c>
      <c r="AH34" s="46"/>
      <c r="AI34" s="46"/>
      <c r="AJ34" s="46"/>
      <c r="AK34" s="46"/>
      <c r="AL34" s="46"/>
      <c r="AM34" s="9" t="s">
        <v>99</v>
      </c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</row>
    <row r="35" spans="1:53" x14ac:dyDescent="0.45">
      <c r="A35" s="9" t="s">
        <v>45</v>
      </c>
      <c r="B35" s="13">
        <v>35.520787495</v>
      </c>
      <c r="C35" s="9"/>
      <c r="D35" s="9" t="s">
        <v>45</v>
      </c>
      <c r="E35" s="13">
        <v>35.520787495</v>
      </c>
      <c r="F35" s="9"/>
      <c r="G35" s="9"/>
      <c r="H35" s="9"/>
      <c r="I35" s="9"/>
      <c r="J35" s="9" t="s">
        <v>90</v>
      </c>
      <c r="K35" s="9"/>
      <c r="L35" s="9" t="s">
        <v>81</v>
      </c>
      <c r="M35" s="9" t="s">
        <v>82</v>
      </c>
      <c r="N35" s="9" t="s">
        <v>83</v>
      </c>
      <c r="O35" s="9" t="s">
        <v>84</v>
      </c>
      <c r="P35" s="9" t="s">
        <v>85</v>
      </c>
      <c r="Q35" s="9" t="s">
        <v>86</v>
      </c>
      <c r="R35" s="9" t="s">
        <v>100</v>
      </c>
      <c r="S35" s="9" t="s">
        <v>101</v>
      </c>
      <c r="T35" s="9" t="s">
        <v>102</v>
      </c>
      <c r="U35" s="9" t="s">
        <v>103</v>
      </c>
      <c r="V35" s="9" t="s">
        <v>104</v>
      </c>
      <c r="W35" s="9" t="s">
        <v>105</v>
      </c>
      <c r="X35" s="9" t="s">
        <v>106</v>
      </c>
      <c r="Y35" s="9" t="s">
        <v>107</v>
      </c>
      <c r="Z35" s="9" t="s">
        <v>108</v>
      </c>
      <c r="AA35" s="9" t="s">
        <v>109</v>
      </c>
      <c r="AB35" s="9" t="s">
        <v>110</v>
      </c>
      <c r="AC35" s="9" t="s">
        <v>111</v>
      </c>
      <c r="AD35" s="9" t="s">
        <v>112</v>
      </c>
      <c r="AE35" s="9" t="s">
        <v>113</v>
      </c>
      <c r="AF35" s="9" t="s">
        <v>114</v>
      </c>
      <c r="AG35" s="9" t="s">
        <v>81</v>
      </c>
      <c r="AH35" s="9" t="s">
        <v>82</v>
      </c>
      <c r="AI35" s="9" t="s">
        <v>83</v>
      </c>
      <c r="AJ35" s="9" t="s">
        <v>84</v>
      </c>
      <c r="AK35" s="9" t="s">
        <v>85</v>
      </c>
      <c r="AL35" s="9" t="s">
        <v>86</v>
      </c>
      <c r="AM35" s="9" t="s">
        <v>100</v>
      </c>
      <c r="AN35" s="9" t="s">
        <v>101</v>
      </c>
      <c r="AO35" s="9" t="s">
        <v>102</v>
      </c>
      <c r="AP35" s="9" t="s">
        <v>103</v>
      </c>
      <c r="AQ35" s="9" t="s">
        <v>104</v>
      </c>
      <c r="AR35" s="9" t="s">
        <v>105</v>
      </c>
      <c r="AS35" s="9" t="s">
        <v>106</v>
      </c>
      <c r="AT35" s="9" t="s">
        <v>107</v>
      </c>
      <c r="AU35" s="9" t="s">
        <v>108</v>
      </c>
      <c r="AV35" s="9" t="s">
        <v>109</v>
      </c>
      <c r="AW35" s="9" t="s">
        <v>110</v>
      </c>
      <c r="AX35" s="9" t="s">
        <v>111</v>
      </c>
      <c r="AY35" s="9" t="s">
        <v>112</v>
      </c>
      <c r="AZ35" s="9" t="s">
        <v>113</v>
      </c>
      <c r="BA35" s="9" t="s">
        <v>114</v>
      </c>
    </row>
    <row r="36" spans="1:53" x14ac:dyDescent="0.45">
      <c r="A36" s="9" t="s">
        <v>46</v>
      </c>
      <c r="B36" s="13">
        <v>34.800756982000003</v>
      </c>
      <c r="C36" s="9"/>
      <c r="D36" s="9" t="s">
        <v>46</v>
      </c>
      <c r="E36" s="13">
        <v>34.800756982000003</v>
      </c>
      <c r="F36" s="9"/>
      <c r="G36" s="9"/>
      <c r="H36" s="9"/>
      <c r="I36" s="9"/>
      <c r="J36" s="9"/>
      <c r="K36" s="9" t="s">
        <v>79</v>
      </c>
      <c r="L36" s="15">
        <v>5390</v>
      </c>
      <c r="M36" s="15">
        <v>7804.9375657999999</v>
      </c>
      <c r="N36" s="15">
        <v>8542.2848130000002</v>
      </c>
      <c r="O36" s="15">
        <v>9366.6200260999994</v>
      </c>
      <c r="P36" s="15">
        <v>10484.688291</v>
      </c>
      <c r="Q36" s="15">
        <v>11887.707246</v>
      </c>
      <c r="R36" s="15">
        <f>Q36+MAX($M$40:$P$40)</f>
        <v>13290.726200999999</v>
      </c>
      <c r="S36" s="15">
        <f t="shared" ref="S36:AF36" si="3">R36+MAX($M$40:$P$40)</f>
        <v>14693.745155999999</v>
      </c>
      <c r="T36" s="15">
        <f t="shared" si="3"/>
        <v>16096.764110999999</v>
      </c>
      <c r="U36" s="15">
        <f t="shared" si="3"/>
        <v>17499.783065999996</v>
      </c>
      <c r="V36" s="15">
        <f t="shared" si="3"/>
        <v>18902.802020999996</v>
      </c>
      <c r="W36" s="15">
        <f t="shared" si="3"/>
        <v>20305.820975999995</v>
      </c>
      <c r="X36" s="15">
        <f t="shared" si="3"/>
        <v>21708.839930999995</v>
      </c>
      <c r="Y36" s="15">
        <f t="shared" si="3"/>
        <v>23111.858885999995</v>
      </c>
      <c r="Z36" s="15">
        <f t="shared" si="3"/>
        <v>24514.877840999994</v>
      </c>
      <c r="AA36" s="15">
        <f t="shared" si="3"/>
        <v>25917.896795999994</v>
      </c>
      <c r="AB36" s="15">
        <f t="shared" si="3"/>
        <v>27320.915750999993</v>
      </c>
      <c r="AC36" s="15">
        <f t="shared" si="3"/>
        <v>28723.934705999993</v>
      </c>
      <c r="AD36" s="15">
        <f t="shared" si="3"/>
        <v>30126.953660999992</v>
      </c>
      <c r="AE36" s="15">
        <f t="shared" si="3"/>
        <v>31529.972615999992</v>
      </c>
      <c r="AF36" s="15">
        <f t="shared" si="3"/>
        <v>32932.991570999991</v>
      </c>
      <c r="AG36" s="16">
        <f t="shared" ref="AG36:AL36" si="4">L36/L39</f>
        <v>5.2634148723206875E-2</v>
      </c>
      <c r="AH36" s="16">
        <f t="shared" si="4"/>
        <v>7.6216371913480782E-2</v>
      </c>
      <c r="AI36" s="16">
        <f t="shared" si="4"/>
        <v>8.3416677047019189E-2</v>
      </c>
      <c r="AJ36" s="16">
        <f t="shared" si="4"/>
        <v>9.1466432557980565E-2</v>
      </c>
      <c r="AK36" s="16">
        <f t="shared" si="4"/>
        <v>0.1023845348469313</v>
      </c>
      <c r="AL36" s="16">
        <f t="shared" si="4"/>
        <v>0.11608522285044676</v>
      </c>
      <c r="AM36" s="16">
        <f t="shared" ref="AM36:BA36" si="5">R36/R39</f>
        <v>0.12978591085396221</v>
      </c>
      <c r="AN36" s="16">
        <f t="shared" si="5"/>
        <v>0.14348659885747767</v>
      </c>
      <c r="AO36" s="16">
        <f t="shared" si="5"/>
        <v>0.15718728686099309</v>
      </c>
      <c r="AP36" s="16">
        <f t="shared" si="5"/>
        <v>0.17088797486450855</v>
      </c>
      <c r="AQ36" s="16">
        <f t="shared" si="5"/>
        <v>0.18458866286802397</v>
      </c>
      <c r="AR36" s="16">
        <f t="shared" si="5"/>
        <v>0.19828935087153943</v>
      </c>
      <c r="AS36" s="16">
        <f t="shared" si="5"/>
        <v>0.21199003887505488</v>
      </c>
      <c r="AT36" s="16">
        <f t="shared" si="5"/>
        <v>0.22569072687857034</v>
      </c>
      <c r="AU36" s="16">
        <f t="shared" si="5"/>
        <v>0.23939141488208579</v>
      </c>
      <c r="AV36" s="16">
        <f t="shared" si="5"/>
        <v>0.25309210288560124</v>
      </c>
      <c r="AW36" s="16">
        <f t="shared" si="5"/>
        <v>0.26679279088911667</v>
      </c>
      <c r="AX36" s="16">
        <f t="shared" si="5"/>
        <v>0.2804934788926321</v>
      </c>
      <c r="AY36" s="16">
        <f t="shared" si="5"/>
        <v>0.29419416689614758</v>
      </c>
      <c r="AZ36" s="16">
        <f t="shared" si="5"/>
        <v>0.30789485489966301</v>
      </c>
      <c r="BA36" s="16">
        <f t="shared" si="5"/>
        <v>0.32159554290317849</v>
      </c>
    </row>
    <row r="37" spans="1:53" x14ac:dyDescent="0.45">
      <c r="A37" s="9" t="s">
        <v>47</v>
      </c>
      <c r="B37" s="13">
        <v>33.995781430999997</v>
      </c>
      <c r="C37" s="9"/>
      <c r="D37" s="9" t="s">
        <v>47</v>
      </c>
      <c r="E37" s="13">
        <v>33.995781430999997</v>
      </c>
      <c r="F37" s="9"/>
      <c r="G37" s="9"/>
      <c r="H37" s="9"/>
      <c r="I37" s="9"/>
      <c r="J37" s="9"/>
      <c r="K37" s="9" t="s">
        <v>88</v>
      </c>
      <c r="L37" s="15">
        <v>52835</v>
      </c>
      <c r="M37" s="15">
        <f>M39-M38-M36</f>
        <v>50420.062434200001</v>
      </c>
      <c r="N37" s="15">
        <f t="shared" ref="N37:AF37" si="6">N39-N38-N36</f>
        <v>49682.715187000002</v>
      </c>
      <c r="O37" s="15">
        <f t="shared" si="6"/>
        <v>48858.379973900002</v>
      </c>
      <c r="P37" s="15">
        <f t="shared" si="6"/>
        <v>47740.311709000001</v>
      </c>
      <c r="Q37" s="15">
        <f t="shared" si="6"/>
        <v>46337.292754000002</v>
      </c>
      <c r="R37" s="15">
        <f t="shared" si="6"/>
        <v>44934.273799000002</v>
      </c>
      <c r="S37" s="15">
        <f t="shared" si="6"/>
        <v>43531.254844000003</v>
      </c>
      <c r="T37" s="15">
        <f t="shared" si="6"/>
        <v>42128.235889000003</v>
      </c>
      <c r="U37" s="15">
        <f t="shared" si="6"/>
        <v>40725.216934000004</v>
      </c>
      <c r="V37" s="15">
        <f t="shared" si="6"/>
        <v>39322.197979000004</v>
      </c>
      <c r="W37" s="15">
        <f t="shared" si="6"/>
        <v>37919.179024000005</v>
      </c>
      <c r="X37" s="15">
        <f t="shared" si="6"/>
        <v>36516.160069000005</v>
      </c>
      <c r="Y37" s="15">
        <f t="shared" si="6"/>
        <v>35113.141114000005</v>
      </c>
      <c r="Z37" s="15">
        <f t="shared" si="6"/>
        <v>33710.122159000006</v>
      </c>
      <c r="AA37" s="15">
        <f t="shared" si="6"/>
        <v>32307.103204000006</v>
      </c>
      <c r="AB37" s="15">
        <f t="shared" si="6"/>
        <v>30904.084249000007</v>
      </c>
      <c r="AC37" s="15">
        <f t="shared" si="6"/>
        <v>29501.065294000007</v>
      </c>
      <c r="AD37" s="15">
        <f t="shared" si="6"/>
        <v>28098.046339000008</v>
      </c>
      <c r="AE37" s="15">
        <f t="shared" si="6"/>
        <v>26695.027384000008</v>
      </c>
      <c r="AF37" s="15">
        <f t="shared" si="6"/>
        <v>25292.008429000009</v>
      </c>
      <c r="AG37" s="16">
        <f t="shared" ref="AG37:AL37" si="7">L37/L39</f>
        <v>0.51594160441384695</v>
      </c>
      <c r="AH37" s="16">
        <f t="shared" si="7"/>
        <v>0.49235938122357309</v>
      </c>
      <c r="AI37" s="16">
        <f t="shared" si="7"/>
        <v>0.48515907609003467</v>
      </c>
      <c r="AJ37" s="16">
        <f t="shared" si="7"/>
        <v>0.47710932057907329</v>
      </c>
      <c r="AK37" s="16">
        <f t="shared" si="7"/>
        <v>0.46619121829012256</v>
      </c>
      <c r="AL37" s="16">
        <f t="shared" si="7"/>
        <v>0.45249053028660713</v>
      </c>
      <c r="AM37" s="16">
        <f t="shared" ref="AM37:BA37" si="8">R37/R39</f>
        <v>0.43878984228309165</v>
      </c>
      <c r="AN37" s="16">
        <f t="shared" si="8"/>
        <v>0.42508915427957622</v>
      </c>
      <c r="AO37" s="16">
        <f t="shared" si="8"/>
        <v>0.41138846627606079</v>
      </c>
      <c r="AP37" s="16">
        <f t="shared" si="8"/>
        <v>0.39768777827254531</v>
      </c>
      <c r="AQ37" s="16">
        <f t="shared" si="8"/>
        <v>0.38398709026902988</v>
      </c>
      <c r="AR37" s="16">
        <f t="shared" si="8"/>
        <v>0.3702864022655144</v>
      </c>
      <c r="AS37" s="16">
        <f t="shared" si="8"/>
        <v>0.35658571426199898</v>
      </c>
      <c r="AT37" s="16">
        <f t="shared" si="8"/>
        <v>0.34288502625848355</v>
      </c>
      <c r="AU37" s="16">
        <f t="shared" si="8"/>
        <v>0.32918433825496807</v>
      </c>
      <c r="AV37" s="16">
        <f t="shared" si="8"/>
        <v>0.31548365025145264</v>
      </c>
      <c r="AW37" s="16">
        <f t="shared" si="8"/>
        <v>0.30178296224793716</v>
      </c>
      <c r="AX37" s="16">
        <f t="shared" si="8"/>
        <v>0.28808227424442173</v>
      </c>
      <c r="AY37" s="16">
        <f t="shared" si="8"/>
        <v>0.27438158624090631</v>
      </c>
      <c r="AZ37" s="16">
        <f t="shared" si="8"/>
        <v>0.26068089823739082</v>
      </c>
      <c r="BA37" s="16">
        <f t="shared" si="8"/>
        <v>0.2469802102338754</v>
      </c>
    </row>
    <row r="38" spans="1:53" x14ac:dyDescent="0.45">
      <c r="A38" s="9" t="s">
        <v>48</v>
      </c>
      <c r="B38" s="13">
        <v>32.903971200999997</v>
      </c>
      <c r="C38" s="9"/>
      <c r="D38" s="9" t="s">
        <v>48</v>
      </c>
      <c r="E38" s="13">
        <v>32.903971200999997</v>
      </c>
      <c r="F38" s="9"/>
      <c r="G38" s="9"/>
      <c r="H38" s="9"/>
      <c r="I38" s="9"/>
      <c r="J38" s="9"/>
      <c r="K38" s="9" t="s">
        <v>80</v>
      </c>
      <c r="L38" s="15">
        <v>44180</v>
      </c>
      <c r="M38" s="15">
        <v>44180</v>
      </c>
      <c r="N38" s="15">
        <v>44180</v>
      </c>
      <c r="O38" s="15">
        <v>44180</v>
      </c>
      <c r="P38" s="15">
        <v>44180</v>
      </c>
      <c r="Q38" s="15">
        <v>44180</v>
      </c>
      <c r="R38" s="15">
        <v>44180</v>
      </c>
      <c r="S38" s="15">
        <v>44180</v>
      </c>
      <c r="T38" s="15">
        <v>44180</v>
      </c>
      <c r="U38" s="15">
        <v>44180</v>
      </c>
      <c r="V38" s="15">
        <v>44180</v>
      </c>
      <c r="W38" s="15">
        <v>44180</v>
      </c>
      <c r="X38" s="15">
        <v>44180</v>
      </c>
      <c r="Y38" s="15">
        <v>44180</v>
      </c>
      <c r="Z38" s="15">
        <v>44180</v>
      </c>
      <c r="AA38" s="15">
        <v>44180</v>
      </c>
      <c r="AB38" s="15">
        <v>44180</v>
      </c>
      <c r="AC38" s="15">
        <v>44180</v>
      </c>
      <c r="AD38" s="15">
        <v>44180</v>
      </c>
      <c r="AE38" s="15">
        <v>44180</v>
      </c>
      <c r="AF38" s="15">
        <v>44180</v>
      </c>
      <c r="AG38" s="16">
        <f t="shared" ref="AG38:AL38" si="9">L38/L39</f>
        <v>0.43142424686294617</v>
      </c>
      <c r="AH38" s="16">
        <f t="shared" si="9"/>
        <v>0.43142424686294617</v>
      </c>
      <c r="AI38" s="16">
        <f t="shared" si="9"/>
        <v>0.43142424686294617</v>
      </c>
      <c r="AJ38" s="16">
        <f t="shared" si="9"/>
        <v>0.43142424686294617</v>
      </c>
      <c r="AK38" s="16">
        <f t="shared" si="9"/>
        <v>0.43142424686294617</v>
      </c>
      <c r="AL38" s="16">
        <f t="shared" si="9"/>
        <v>0.43142424686294617</v>
      </c>
      <c r="AM38" s="16">
        <f t="shared" ref="AM38:BA38" si="10">R38/R39</f>
        <v>0.43142424686294617</v>
      </c>
      <c r="AN38" s="16">
        <f t="shared" si="10"/>
        <v>0.43142424686294617</v>
      </c>
      <c r="AO38" s="16">
        <f t="shared" si="10"/>
        <v>0.43142424686294617</v>
      </c>
      <c r="AP38" s="16">
        <f t="shared" si="10"/>
        <v>0.43142424686294617</v>
      </c>
      <c r="AQ38" s="16">
        <f t="shared" si="10"/>
        <v>0.43142424686294617</v>
      </c>
      <c r="AR38" s="16">
        <f t="shared" si="10"/>
        <v>0.43142424686294617</v>
      </c>
      <c r="AS38" s="16">
        <f t="shared" si="10"/>
        <v>0.43142424686294617</v>
      </c>
      <c r="AT38" s="16">
        <f t="shared" si="10"/>
        <v>0.43142424686294617</v>
      </c>
      <c r="AU38" s="16">
        <f t="shared" si="10"/>
        <v>0.43142424686294617</v>
      </c>
      <c r="AV38" s="16">
        <f t="shared" si="10"/>
        <v>0.43142424686294617</v>
      </c>
      <c r="AW38" s="16">
        <f t="shared" si="10"/>
        <v>0.43142424686294617</v>
      </c>
      <c r="AX38" s="16">
        <f t="shared" si="10"/>
        <v>0.43142424686294617</v>
      </c>
      <c r="AY38" s="16">
        <f t="shared" si="10"/>
        <v>0.43142424686294617</v>
      </c>
      <c r="AZ38" s="16">
        <f t="shared" si="10"/>
        <v>0.43142424686294617</v>
      </c>
      <c r="BA38" s="16">
        <f t="shared" si="10"/>
        <v>0.43142424686294617</v>
      </c>
    </row>
    <row r="39" spans="1:53" x14ac:dyDescent="0.45">
      <c r="A39" s="17" t="s">
        <v>16</v>
      </c>
      <c r="B39" s="18">
        <v>30.830891858000001</v>
      </c>
      <c r="C39" s="9"/>
      <c r="D39" s="17" t="s">
        <v>16</v>
      </c>
      <c r="E39" s="18">
        <v>31.533902400999999</v>
      </c>
      <c r="F39" s="9"/>
      <c r="G39" s="9"/>
      <c r="H39" s="9"/>
      <c r="I39" s="9"/>
      <c r="J39" s="9"/>
      <c r="K39" s="9" t="s">
        <v>87</v>
      </c>
      <c r="L39" s="15">
        <v>102405</v>
      </c>
      <c r="M39" s="15">
        <v>102405</v>
      </c>
      <c r="N39" s="15">
        <v>102405</v>
      </c>
      <c r="O39" s="15">
        <v>102405</v>
      </c>
      <c r="P39" s="15">
        <v>102405</v>
      </c>
      <c r="Q39" s="15">
        <v>102405</v>
      </c>
      <c r="R39" s="15">
        <v>102405</v>
      </c>
      <c r="S39" s="15">
        <v>102405</v>
      </c>
      <c r="T39" s="15">
        <v>102405</v>
      </c>
      <c r="U39" s="15">
        <v>102405</v>
      </c>
      <c r="V39" s="15">
        <v>102405</v>
      </c>
      <c r="W39" s="15">
        <v>102405</v>
      </c>
      <c r="X39" s="15">
        <v>102405</v>
      </c>
      <c r="Y39" s="15">
        <v>102405</v>
      </c>
      <c r="Z39" s="15">
        <v>102405</v>
      </c>
      <c r="AA39" s="15">
        <v>102405</v>
      </c>
      <c r="AB39" s="15">
        <v>102405</v>
      </c>
      <c r="AC39" s="15">
        <v>102405</v>
      </c>
      <c r="AD39" s="15">
        <v>102405</v>
      </c>
      <c r="AE39" s="15">
        <v>102405</v>
      </c>
      <c r="AF39" s="15">
        <v>102405</v>
      </c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</row>
    <row r="40" spans="1:53" x14ac:dyDescent="0.45">
      <c r="A40" s="9" t="s">
        <v>49</v>
      </c>
      <c r="B40" s="13">
        <v>38.837054315000003</v>
      </c>
      <c r="C40" s="9"/>
      <c r="D40" s="9" t="s">
        <v>49</v>
      </c>
      <c r="E40" s="13">
        <v>38.837054315000003</v>
      </c>
      <c r="F40" s="9"/>
      <c r="G40" s="9"/>
      <c r="H40" s="9"/>
      <c r="I40" s="9"/>
      <c r="J40" s="9"/>
      <c r="K40" s="9"/>
      <c r="L40" s="9"/>
      <c r="M40" s="15">
        <f t="shared" ref="M40:O40" si="11">N36-M36</f>
        <v>737.34724720000031</v>
      </c>
      <c r="N40" s="15">
        <f t="shared" si="11"/>
        <v>824.33521309999924</v>
      </c>
      <c r="O40" s="15">
        <f t="shared" si="11"/>
        <v>1118.0682649000009</v>
      </c>
      <c r="P40" s="15">
        <f>Q36-P36</f>
        <v>1403.0189549999996</v>
      </c>
      <c r="Q40" s="9" t="s">
        <v>94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6">
        <f>AG38-AG36</f>
        <v>0.3787900981397393</v>
      </c>
      <c r="AH40" s="16">
        <f t="shared" ref="AH40:AL40" si="12">AH38-AH36</f>
        <v>0.35520787494946537</v>
      </c>
      <c r="AI40" s="16">
        <f t="shared" si="12"/>
        <v>0.34800756981592695</v>
      </c>
      <c r="AJ40" s="16">
        <f t="shared" si="12"/>
        <v>0.33995781430496563</v>
      </c>
      <c r="AK40" s="16">
        <f t="shared" si="12"/>
        <v>0.3290397120160149</v>
      </c>
      <c r="AL40" s="16">
        <f t="shared" si="12"/>
        <v>0.31533902401249941</v>
      </c>
      <c r="AM40" s="16">
        <f t="shared" ref="AM40:BA40" si="13">AM38-AM36</f>
        <v>0.30163833600898393</v>
      </c>
      <c r="AN40" s="16">
        <f t="shared" si="13"/>
        <v>0.28793764800546851</v>
      </c>
      <c r="AO40" s="16">
        <f t="shared" si="13"/>
        <v>0.27423696000195308</v>
      </c>
      <c r="AP40" s="16">
        <f t="shared" si="13"/>
        <v>0.26053627199843765</v>
      </c>
      <c r="AQ40" s="16">
        <f t="shared" si="13"/>
        <v>0.2468355839949222</v>
      </c>
      <c r="AR40" s="16">
        <f t="shared" si="13"/>
        <v>0.23313489599140674</v>
      </c>
      <c r="AS40" s="16">
        <f t="shared" si="13"/>
        <v>0.21943420798789129</v>
      </c>
      <c r="AT40" s="16">
        <f t="shared" si="13"/>
        <v>0.20573351998437583</v>
      </c>
      <c r="AU40" s="16">
        <f t="shared" si="13"/>
        <v>0.19203283198086038</v>
      </c>
      <c r="AV40" s="16">
        <f t="shared" si="13"/>
        <v>0.17833214397734493</v>
      </c>
      <c r="AW40" s="16">
        <f t="shared" si="13"/>
        <v>0.1646314559738295</v>
      </c>
      <c r="AX40" s="16">
        <f t="shared" si="13"/>
        <v>0.15093076797031407</v>
      </c>
      <c r="AY40" s="16">
        <f t="shared" si="13"/>
        <v>0.13723007996679859</v>
      </c>
      <c r="AZ40" s="16">
        <f t="shared" si="13"/>
        <v>0.12352939196328316</v>
      </c>
      <c r="BA40" s="16">
        <f t="shared" si="13"/>
        <v>0.10982870395976768</v>
      </c>
    </row>
    <row r="41" spans="1:53" x14ac:dyDescent="0.45">
      <c r="A41" s="9" t="s">
        <v>50</v>
      </c>
      <c r="B41" s="13">
        <v>37.780929522000001</v>
      </c>
      <c r="C41" s="9"/>
      <c r="D41" s="9" t="s">
        <v>50</v>
      </c>
      <c r="E41" s="13">
        <v>37.780929522000001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 t="s">
        <v>96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3">
        <f>AG38/AG36</f>
        <v>8.1966604823747691</v>
      </c>
      <c r="AH41" s="13">
        <f t="shared" ref="AH41:AL41" si="14">AH38/AH36</f>
        <v>5.6605193350411627</v>
      </c>
      <c r="AI41" s="13">
        <f t="shared" si="14"/>
        <v>5.1719183997196003</v>
      </c>
      <c r="AJ41" s="13">
        <f t="shared" si="14"/>
        <v>4.7167494653239741</v>
      </c>
      <c r="AK41" s="13">
        <f t="shared" si="14"/>
        <v>4.2137638023939994</v>
      </c>
      <c r="AL41" s="13">
        <f t="shared" si="14"/>
        <v>3.7164441456838349</v>
      </c>
      <c r="AM41" s="13">
        <f t="shared" ref="AM41:BA41" si="15">AM38/AM36</f>
        <v>3.3241223490613989</v>
      </c>
      <c r="AN41" s="13">
        <f t="shared" si="15"/>
        <v>3.0067215356569372</v>
      </c>
      <c r="AO41" s="13">
        <f t="shared" si="15"/>
        <v>2.7446510177662882</v>
      </c>
      <c r="AP41" s="13">
        <f t="shared" si="15"/>
        <v>2.5246027241238496</v>
      </c>
      <c r="AQ41" s="13">
        <f t="shared" si="15"/>
        <v>2.3372196328839716</v>
      </c>
      <c r="AR41" s="13">
        <f t="shared" si="15"/>
        <v>2.1757307942494695</v>
      </c>
      <c r="AS41" s="13">
        <f t="shared" si="15"/>
        <v>2.0351156552087994</v>
      </c>
      <c r="AT41" s="13">
        <f t="shared" si="15"/>
        <v>1.9115727652163033</v>
      </c>
      <c r="AU41" s="13">
        <f t="shared" si="15"/>
        <v>1.8021709219415731</v>
      </c>
      <c r="AV41" s="13">
        <f t="shared" si="15"/>
        <v>1.7046136246216732</v>
      </c>
      <c r="AW41" s="13">
        <f t="shared" si="15"/>
        <v>1.6170761039875809</v>
      </c>
      <c r="AX41" s="13">
        <f t="shared" si="15"/>
        <v>1.5380901137744014</v>
      </c>
      <c r="AY41" s="13">
        <f t="shared" si="15"/>
        <v>1.4664609139420555</v>
      </c>
      <c r="AZ41" s="13">
        <f t="shared" si="15"/>
        <v>1.401206418351937</v>
      </c>
      <c r="BA41" s="13">
        <f t="shared" si="15"/>
        <v>1.341511897112434</v>
      </c>
    </row>
    <row r="42" spans="1:53" x14ac:dyDescent="0.45">
      <c r="A42" s="9" t="s">
        <v>51</v>
      </c>
      <c r="B42" s="13">
        <v>37.070753046999997</v>
      </c>
      <c r="C42" s="9"/>
      <c r="D42" s="9" t="s">
        <v>51</v>
      </c>
      <c r="E42" s="13">
        <v>37.070753046999997</v>
      </c>
      <c r="F42" s="9"/>
      <c r="G42" s="9"/>
      <c r="H42" s="9"/>
      <c r="I42" s="9"/>
      <c r="J42" s="9"/>
      <c r="K42" s="9"/>
      <c r="L42" s="46" t="s">
        <v>2</v>
      </c>
      <c r="M42" s="46"/>
      <c r="N42" s="46"/>
      <c r="O42" s="46"/>
      <c r="P42" s="46"/>
      <c r="Q42" s="46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46" t="s">
        <v>89</v>
      </c>
      <c r="AH42" s="46"/>
      <c r="AI42" s="46"/>
      <c r="AJ42" s="46"/>
      <c r="AK42" s="46"/>
      <c r="AL42" s="46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x14ac:dyDescent="0.45">
      <c r="A43" s="9" t="s">
        <v>52</v>
      </c>
      <c r="B43" s="13">
        <v>36.656848306000001</v>
      </c>
      <c r="C43" s="9"/>
      <c r="D43" s="9" t="s">
        <v>52</v>
      </c>
      <c r="E43" s="13">
        <v>36.656848306000001</v>
      </c>
      <c r="F43" s="9"/>
      <c r="G43" s="9"/>
      <c r="H43" s="9"/>
      <c r="I43" s="9"/>
      <c r="J43" s="9" t="s">
        <v>91</v>
      </c>
      <c r="K43" s="9"/>
      <c r="L43" s="9" t="s">
        <v>81</v>
      </c>
      <c r="M43" s="9" t="s">
        <v>82</v>
      </c>
      <c r="N43" s="9" t="s">
        <v>83</v>
      </c>
      <c r="O43" s="9" t="s">
        <v>84</v>
      </c>
      <c r="P43" s="9" t="s">
        <v>85</v>
      </c>
      <c r="Q43" s="9" t="s">
        <v>86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 t="s">
        <v>81</v>
      </c>
      <c r="AH43" s="9" t="s">
        <v>82</v>
      </c>
      <c r="AI43" s="9" t="s">
        <v>83</v>
      </c>
      <c r="AJ43" s="9" t="s">
        <v>84</v>
      </c>
      <c r="AK43" s="9" t="s">
        <v>85</v>
      </c>
      <c r="AL43" s="9" t="s">
        <v>86</v>
      </c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x14ac:dyDescent="0.45">
      <c r="A44" s="9" t="s">
        <v>53</v>
      </c>
      <c r="B44" s="13">
        <v>36.223817195999999</v>
      </c>
      <c r="C44" s="9"/>
      <c r="D44" s="9" t="s">
        <v>53</v>
      </c>
      <c r="E44" s="13">
        <v>36.223817195999999</v>
      </c>
      <c r="F44" s="9"/>
      <c r="G44" s="9"/>
      <c r="H44" s="9"/>
      <c r="I44" s="9"/>
      <c r="J44" s="9"/>
      <c r="K44" s="9" t="s">
        <v>79</v>
      </c>
      <c r="L44" s="15">
        <v>5390</v>
      </c>
      <c r="M44" s="15">
        <v>7804.9375657999999</v>
      </c>
      <c r="N44" s="15">
        <v>8542.2848130000002</v>
      </c>
      <c r="O44" s="15">
        <v>9366.6200260999994</v>
      </c>
      <c r="P44" s="15">
        <v>10484.688291</v>
      </c>
      <c r="Q44" s="15">
        <v>11887.707246</v>
      </c>
      <c r="R44" s="15">
        <f>Q44+MAX($M$40:$P$40)</f>
        <v>13290.726200999999</v>
      </c>
      <c r="S44" s="15">
        <f t="shared" ref="S44:AF44" si="16">R44+MAX($M$40:$P$40)</f>
        <v>14693.745155999999</v>
      </c>
      <c r="T44" s="15">
        <f t="shared" si="16"/>
        <v>16096.764110999999</v>
      </c>
      <c r="U44" s="15">
        <f t="shared" si="16"/>
        <v>17499.783065999996</v>
      </c>
      <c r="V44" s="15">
        <f t="shared" si="16"/>
        <v>18902.802020999996</v>
      </c>
      <c r="W44" s="15">
        <f t="shared" si="16"/>
        <v>20305.820975999995</v>
      </c>
      <c r="X44" s="15">
        <f t="shared" si="16"/>
        <v>21708.839930999995</v>
      </c>
      <c r="Y44" s="15">
        <f t="shared" si="16"/>
        <v>23111.858885999995</v>
      </c>
      <c r="Z44" s="15">
        <f t="shared" si="16"/>
        <v>24514.877840999994</v>
      </c>
      <c r="AA44" s="15">
        <f t="shared" si="16"/>
        <v>25917.896795999994</v>
      </c>
      <c r="AB44" s="15">
        <f t="shared" si="16"/>
        <v>27320.915750999993</v>
      </c>
      <c r="AC44" s="15">
        <f t="shared" si="16"/>
        <v>28723.934705999993</v>
      </c>
      <c r="AD44" s="15">
        <f t="shared" si="16"/>
        <v>30126.953660999992</v>
      </c>
      <c r="AE44" s="15">
        <f t="shared" si="16"/>
        <v>31529.972615999992</v>
      </c>
      <c r="AF44" s="15">
        <f t="shared" si="16"/>
        <v>32932.991570999991</v>
      </c>
      <c r="AG44" s="16">
        <f t="shared" ref="AG44:AL44" si="17">L44/L47</f>
        <v>5.2634148723206875E-2</v>
      </c>
      <c r="AH44" s="16">
        <f t="shared" si="17"/>
        <v>7.6216371913480782E-2</v>
      </c>
      <c r="AI44" s="16">
        <f t="shared" si="17"/>
        <v>8.3416677047019189E-2</v>
      </c>
      <c r="AJ44" s="16">
        <f t="shared" si="17"/>
        <v>9.1466432557980565E-2</v>
      </c>
      <c r="AK44" s="16">
        <f t="shared" si="17"/>
        <v>0.1023845348469313</v>
      </c>
      <c r="AL44" s="16">
        <f t="shared" si="17"/>
        <v>0.11608522285044676</v>
      </c>
      <c r="AM44" s="16">
        <f t="shared" ref="AM44:BA44" si="18">R44/R47</f>
        <v>0.12978591085396221</v>
      </c>
      <c r="AN44" s="16">
        <f t="shared" si="18"/>
        <v>0.14348659885747767</v>
      </c>
      <c r="AO44" s="16">
        <f t="shared" si="18"/>
        <v>0.15718728686099309</v>
      </c>
      <c r="AP44" s="16">
        <f t="shared" si="18"/>
        <v>0.17088797486450855</v>
      </c>
      <c r="AQ44" s="16">
        <f t="shared" si="18"/>
        <v>0.18458866286802397</v>
      </c>
      <c r="AR44" s="16">
        <f t="shared" si="18"/>
        <v>0.19828935087153943</v>
      </c>
      <c r="AS44" s="16">
        <f t="shared" si="18"/>
        <v>0.21199003887505488</v>
      </c>
      <c r="AT44" s="16">
        <f t="shared" si="18"/>
        <v>0.22569072687857034</v>
      </c>
      <c r="AU44" s="16">
        <f t="shared" si="18"/>
        <v>0.23939141488208579</v>
      </c>
      <c r="AV44" s="16">
        <f t="shared" si="18"/>
        <v>0.25309210288560124</v>
      </c>
      <c r="AW44" s="16">
        <f t="shared" si="18"/>
        <v>0.26679279088911667</v>
      </c>
      <c r="AX44" s="16">
        <f t="shared" si="18"/>
        <v>0.2804934788926321</v>
      </c>
      <c r="AY44" s="16">
        <f t="shared" si="18"/>
        <v>0.29419416689614758</v>
      </c>
      <c r="AZ44" s="16">
        <f t="shared" si="18"/>
        <v>0.30789485489966301</v>
      </c>
      <c r="BA44" s="19">
        <f t="shared" si="18"/>
        <v>0.32159554290317849</v>
      </c>
    </row>
    <row r="45" spans="1:53" x14ac:dyDescent="0.45">
      <c r="A45" s="9" t="s">
        <v>54</v>
      </c>
      <c r="B45" s="13">
        <v>5.6605193351</v>
      </c>
      <c r="C45" s="9"/>
      <c r="D45" s="9" t="s">
        <v>54</v>
      </c>
      <c r="E45" s="13">
        <v>5.6605193351</v>
      </c>
      <c r="F45" s="9"/>
      <c r="G45" s="9"/>
      <c r="H45" s="9"/>
      <c r="I45" s="9"/>
      <c r="J45" s="9"/>
      <c r="K45" s="9" t="s">
        <v>88</v>
      </c>
      <c r="L45" s="15">
        <v>52835</v>
      </c>
      <c r="M45" s="15">
        <f>M47-M46-M44</f>
        <v>51519.809294551953</v>
      </c>
      <c r="N45" s="15">
        <f t="shared" ref="N45:Q45" si="19">N47-N46-N44</f>
        <v>51118.245187910587</v>
      </c>
      <c r="O45" s="15">
        <f t="shared" si="19"/>
        <v>50669.306869257402</v>
      </c>
      <c r="P45" s="15">
        <f t="shared" si="19"/>
        <v>50060.399620110453</v>
      </c>
      <c r="Q45" s="15">
        <f t="shared" si="19"/>
        <v>49296.306371773338</v>
      </c>
      <c r="R45" s="15">
        <f t="shared" ref="R45" si="20">R47-R46-R44</f>
        <v>48532.213123436224</v>
      </c>
      <c r="S45" s="15">
        <f t="shared" ref="S45" si="21">S47-S46-S44</f>
        <v>47768.11987509911</v>
      </c>
      <c r="T45" s="15">
        <f t="shared" ref="T45" si="22">T47-T46-T44</f>
        <v>47004.026626761995</v>
      </c>
      <c r="U45" s="15">
        <f t="shared" ref="U45" si="23">U47-U46-U44</f>
        <v>46239.933378424888</v>
      </c>
      <c r="V45" s="15">
        <f t="shared" ref="V45" si="24">V47-V46-V44</f>
        <v>45475.840130087774</v>
      </c>
      <c r="W45" s="15">
        <f t="shared" ref="W45" si="25">W47-W46-W44</f>
        <v>44711.746881750652</v>
      </c>
      <c r="X45" s="15">
        <f t="shared" ref="X45" si="26">X47-X46-X44</f>
        <v>43947.653633413545</v>
      </c>
      <c r="Y45" s="15">
        <f t="shared" ref="Y45" si="27">Y47-Y46-Y44</f>
        <v>43183.560385076438</v>
      </c>
      <c r="Z45" s="15">
        <f t="shared" ref="Z45" si="28">Z47-Z46-Z44</f>
        <v>42419.467136739331</v>
      </c>
      <c r="AA45" s="15">
        <f t="shared" ref="AA45" si="29">AA47-AA46-AA44</f>
        <v>41655.37388840221</v>
      </c>
      <c r="AB45" s="15">
        <f t="shared" ref="AB45" si="30">AB47-AB46-AB44</f>
        <v>40891.280640065088</v>
      </c>
      <c r="AC45" s="15">
        <f t="shared" ref="AC45" si="31">AC47-AC46-AC44</f>
        <v>40127.187391727995</v>
      </c>
      <c r="AD45" s="15">
        <f t="shared" ref="AD45" si="32">AD47-AD46-AD44</f>
        <v>39363.094143390874</v>
      </c>
      <c r="AE45" s="15">
        <f t="shared" ref="AE45" si="33">AE47-AE46-AE44</f>
        <v>38599.000895053752</v>
      </c>
      <c r="AF45" s="15">
        <f t="shared" ref="AF45" si="34">AF47-AF46-AF44</f>
        <v>37834.907646716645</v>
      </c>
      <c r="AG45" s="16">
        <f t="shared" ref="AG45:AL45" si="35">L45/L47</f>
        <v>0.51594160441384695</v>
      </c>
      <c r="AH45" s="16">
        <f t="shared" si="35"/>
        <v>0.50309857228213417</v>
      </c>
      <c r="AI45" s="16">
        <f t="shared" si="35"/>
        <v>0.49917723927455288</v>
      </c>
      <c r="AJ45" s="16">
        <f t="shared" si="35"/>
        <v>0.49479329006647527</v>
      </c>
      <c r="AK45" s="16">
        <f t="shared" si="35"/>
        <v>0.48884722054695035</v>
      </c>
      <c r="AL45" s="16">
        <f t="shared" si="35"/>
        <v>0.48138573674892182</v>
      </c>
      <c r="AM45" s="16">
        <f t="shared" ref="AM45:BA45" si="36">R45/R47</f>
        <v>0.47392425295089324</v>
      </c>
      <c r="AN45" s="16">
        <f t="shared" si="36"/>
        <v>0.46646276915286472</v>
      </c>
      <c r="AO45" s="16">
        <f t="shared" si="36"/>
        <v>0.45900128535483614</v>
      </c>
      <c r="AP45" s="16">
        <f t="shared" si="36"/>
        <v>0.45153980155680767</v>
      </c>
      <c r="AQ45" s="16">
        <f t="shared" si="36"/>
        <v>0.4440783177587791</v>
      </c>
      <c r="AR45" s="16">
        <f t="shared" si="36"/>
        <v>0.43661683396075046</v>
      </c>
      <c r="AS45" s="16">
        <f t="shared" si="36"/>
        <v>0.42915535016272199</v>
      </c>
      <c r="AT45" s="16">
        <f t="shared" si="36"/>
        <v>0.42169386636469353</v>
      </c>
      <c r="AU45" s="16">
        <f t="shared" si="36"/>
        <v>0.414232382566665</v>
      </c>
      <c r="AV45" s="16">
        <f t="shared" si="36"/>
        <v>0.40677089876863637</v>
      </c>
      <c r="AW45" s="16">
        <f t="shared" si="36"/>
        <v>0.39930941497060779</v>
      </c>
      <c r="AX45" s="16">
        <f t="shared" si="36"/>
        <v>0.39184793117257943</v>
      </c>
      <c r="AY45" s="16">
        <f t="shared" si="36"/>
        <v>0.3843864473745508</v>
      </c>
      <c r="AZ45" s="16">
        <f t="shared" si="36"/>
        <v>0.37692496357652217</v>
      </c>
      <c r="BA45" s="19">
        <f t="shared" si="36"/>
        <v>0.3694634797784937</v>
      </c>
    </row>
    <row r="46" spans="1:53" x14ac:dyDescent="0.45">
      <c r="A46" s="9" t="s">
        <v>55</v>
      </c>
      <c r="B46" s="13">
        <v>5.1719183997</v>
      </c>
      <c r="C46" s="9"/>
      <c r="D46" s="9" t="s">
        <v>55</v>
      </c>
      <c r="E46" s="13">
        <v>5.1719183997</v>
      </c>
      <c r="F46" s="9"/>
      <c r="G46" s="9"/>
      <c r="H46" s="9"/>
      <c r="I46" s="9"/>
      <c r="J46" s="9"/>
      <c r="K46" s="9" t="s">
        <v>80</v>
      </c>
      <c r="L46" s="15">
        <v>44180</v>
      </c>
      <c r="M46" s="15">
        <f>(M47-M44)*$L46/SUM($L45:$L46)</f>
        <v>43080.253139648048</v>
      </c>
      <c r="N46" s="15">
        <f t="shared" ref="N46:Q46" si="37">(N47-N44)*$L46/SUM($L45:$L46)</f>
        <v>42744.469999089415</v>
      </c>
      <c r="O46" s="15">
        <f t="shared" si="37"/>
        <v>42369.073104642601</v>
      </c>
      <c r="P46" s="15">
        <f t="shared" si="37"/>
        <v>41859.912088889549</v>
      </c>
      <c r="Q46" s="15">
        <f t="shared" si="37"/>
        <v>41220.986382226663</v>
      </c>
      <c r="R46" s="15">
        <f t="shared" ref="R46" si="38">(R47-R44)*$L46/SUM($L45:$L46)</f>
        <v>40582.060675563778</v>
      </c>
      <c r="S46" s="15">
        <f t="shared" ref="S46" si="39">(S47-S44)*$L46/SUM($L45:$L46)</f>
        <v>39943.134968900893</v>
      </c>
      <c r="T46" s="15">
        <f t="shared" ref="T46" si="40">(T47-T44)*$L46/SUM($L45:$L46)</f>
        <v>39304.209262238008</v>
      </c>
      <c r="U46" s="15">
        <f t="shared" ref="U46" si="41">(U47-U44)*$L46/SUM($L45:$L46)</f>
        <v>38665.283555575115</v>
      </c>
      <c r="V46" s="15">
        <f t="shared" ref="V46" si="42">(V47-V44)*$L46/SUM($L45:$L46)</f>
        <v>38026.35784891223</v>
      </c>
      <c r="W46" s="15">
        <f t="shared" ref="W46" si="43">(W47-W44)*$L46/SUM($L45:$L46)</f>
        <v>37387.432142249352</v>
      </c>
      <c r="X46" s="15">
        <f t="shared" ref="X46" si="44">(X47-X44)*$L46/SUM($L45:$L46)</f>
        <v>36748.50643558646</v>
      </c>
      <c r="Y46" s="15">
        <f t="shared" ref="Y46" si="45">(Y47-Y44)*$L46/SUM($L45:$L46)</f>
        <v>36109.580728923567</v>
      </c>
      <c r="Z46" s="15">
        <f t="shared" ref="Z46" si="46">(Z47-Z44)*$L46/SUM($L45:$L46)</f>
        <v>35470.655022260682</v>
      </c>
      <c r="AA46" s="15">
        <f t="shared" ref="AA46" si="47">(AA47-AA44)*$L46/SUM($L45:$L46)</f>
        <v>34831.729315597797</v>
      </c>
      <c r="AB46" s="15">
        <f t="shared" ref="AB46" si="48">(AB47-AB44)*$L46/SUM($L45:$L46)</f>
        <v>34192.803608934912</v>
      </c>
      <c r="AC46" s="15">
        <f t="shared" ref="AC46" si="49">(AC47-AC44)*$L46/SUM($L45:$L46)</f>
        <v>33553.877902272019</v>
      </c>
      <c r="AD46" s="15">
        <f t="shared" ref="AD46" si="50">(AD47-AD44)*$L46/SUM($L45:$L46)</f>
        <v>32914.952195609134</v>
      </c>
      <c r="AE46" s="15">
        <f t="shared" ref="AE46:AF46" si="51">(AE47-AE44)*$L46/SUM($L45:$L46)</f>
        <v>32276.026488946249</v>
      </c>
      <c r="AF46" s="15">
        <f t="shared" si="51"/>
        <v>31637.100782283364</v>
      </c>
      <c r="AG46" s="16">
        <f t="shared" ref="AG46:AL46" si="52">L46/L47</f>
        <v>0.43142424686294617</v>
      </c>
      <c r="AH46" s="16">
        <f t="shared" si="52"/>
        <v>0.42068505580438503</v>
      </c>
      <c r="AI46" s="16">
        <f t="shared" si="52"/>
        <v>0.41740608367842796</v>
      </c>
      <c r="AJ46" s="16">
        <f t="shared" si="52"/>
        <v>0.4137402773755442</v>
      </c>
      <c r="AK46" s="16">
        <f t="shared" si="52"/>
        <v>0.40876824460611833</v>
      </c>
      <c r="AL46" s="16">
        <f t="shared" si="52"/>
        <v>0.40252904040063142</v>
      </c>
      <c r="AM46" s="16">
        <f t="shared" ref="AM46:BA46" si="53">R46/R47</f>
        <v>0.39628983619514457</v>
      </c>
      <c r="AN46" s="16">
        <f t="shared" si="53"/>
        <v>0.39005063198965767</v>
      </c>
      <c r="AO46" s="16">
        <f t="shared" si="53"/>
        <v>0.38381142778417077</v>
      </c>
      <c r="AP46" s="16">
        <f t="shared" si="53"/>
        <v>0.37757222357868381</v>
      </c>
      <c r="AQ46" s="16">
        <f t="shared" si="53"/>
        <v>0.3713330193731969</v>
      </c>
      <c r="AR46" s="16">
        <f t="shared" si="53"/>
        <v>0.36509381516771011</v>
      </c>
      <c r="AS46" s="16">
        <f t="shared" si="53"/>
        <v>0.35885461096222315</v>
      </c>
      <c r="AT46" s="16">
        <f t="shared" si="53"/>
        <v>0.35261540675673619</v>
      </c>
      <c r="AU46" s="16">
        <f t="shared" si="53"/>
        <v>0.34637620255124929</v>
      </c>
      <c r="AV46" s="16">
        <f t="shared" si="53"/>
        <v>0.34013699834576239</v>
      </c>
      <c r="AW46" s="16">
        <f t="shared" si="53"/>
        <v>0.33389779414027548</v>
      </c>
      <c r="AX46" s="16">
        <f t="shared" si="53"/>
        <v>0.32765858993478852</v>
      </c>
      <c r="AY46" s="16">
        <f t="shared" si="53"/>
        <v>0.32141938572930162</v>
      </c>
      <c r="AZ46" s="16">
        <f t="shared" si="53"/>
        <v>0.31518018152381472</v>
      </c>
      <c r="BA46" s="19">
        <f t="shared" si="53"/>
        <v>0.30894097731832787</v>
      </c>
    </row>
    <row r="47" spans="1:53" x14ac:dyDescent="0.45">
      <c r="A47" s="9" t="s">
        <v>56</v>
      </c>
      <c r="B47" s="14">
        <v>4.7167494653000004</v>
      </c>
      <c r="C47" s="9"/>
      <c r="D47" s="9" t="s">
        <v>56</v>
      </c>
      <c r="E47" s="13">
        <v>4.7167494653000004</v>
      </c>
      <c r="F47" s="9"/>
      <c r="G47" s="9"/>
      <c r="H47" s="9"/>
      <c r="I47" s="9"/>
      <c r="J47" s="9"/>
      <c r="K47" s="9" t="s">
        <v>87</v>
      </c>
      <c r="L47" s="15">
        <v>102405</v>
      </c>
      <c r="M47" s="15">
        <v>102405</v>
      </c>
      <c r="N47" s="15">
        <v>102405</v>
      </c>
      <c r="O47" s="15">
        <v>102405</v>
      </c>
      <c r="P47" s="15">
        <v>102405</v>
      </c>
      <c r="Q47" s="15">
        <v>102405</v>
      </c>
      <c r="R47" s="15">
        <v>102405</v>
      </c>
      <c r="S47" s="15">
        <v>102405</v>
      </c>
      <c r="T47" s="15">
        <v>102405</v>
      </c>
      <c r="U47" s="15">
        <v>102405</v>
      </c>
      <c r="V47" s="15">
        <v>102405</v>
      </c>
      <c r="W47" s="15">
        <v>102405</v>
      </c>
      <c r="X47" s="15">
        <v>102405</v>
      </c>
      <c r="Y47" s="15">
        <v>102405</v>
      </c>
      <c r="Z47" s="15">
        <v>102405</v>
      </c>
      <c r="AA47" s="15">
        <v>102405</v>
      </c>
      <c r="AB47" s="15">
        <v>102405</v>
      </c>
      <c r="AC47" s="15">
        <v>102405</v>
      </c>
      <c r="AD47" s="15">
        <v>102405</v>
      </c>
      <c r="AE47" s="15">
        <v>102405</v>
      </c>
      <c r="AF47" s="15">
        <v>102405</v>
      </c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9"/>
    </row>
    <row r="48" spans="1:53" x14ac:dyDescent="0.45">
      <c r="A48" s="9" t="s">
        <v>57</v>
      </c>
      <c r="B48" s="13">
        <v>4.2137638022999999</v>
      </c>
      <c r="C48" s="9"/>
      <c r="D48" s="9" t="s">
        <v>57</v>
      </c>
      <c r="E48" s="13">
        <v>4.2137638022999999</v>
      </c>
      <c r="F48" s="9"/>
      <c r="G48" s="9"/>
      <c r="H48" s="9"/>
      <c r="I48" s="9"/>
      <c r="J48" s="9"/>
      <c r="K48" s="9"/>
      <c r="L48" s="9"/>
      <c r="M48" s="15">
        <f t="shared" ref="M48:O48" si="54">N44-M44</f>
        <v>737.34724720000031</v>
      </c>
      <c r="N48" s="15">
        <f t="shared" si="54"/>
        <v>824.33521309999924</v>
      </c>
      <c r="O48" s="15">
        <f t="shared" si="54"/>
        <v>1118.0682649000009</v>
      </c>
      <c r="P48" s="15">
        <f>Q44-P44</f>
        <v>1403.0189549999996</v>
      </c>
      <c r="Q48" s="9" t="s">
        <v>93</v>
      </c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16">
        <f>AG46-AG44</f>
        <v>0.3787900981397393</v>
      </c>
      <c r="AH48" s="16">
        <f t="shared" ref="AH48:AL48" si="55">AH46-AH44</f>
        <v>0.34446868389090424</v>
      </c>
      <c r="AI48" s="16">
        <f t="shared" si="55"/>
        <v>0.33398940663140875</v>
      </c>
      <c r="AJ48" s="16">
        <f t="shared" si="55"/>
        <v>0.3222738448175636</v>
      </c>
      <c r="AK48" s="16">
        <f t="shared" si="55"/>
        <v>0.30638370975918705</v>
      </c>
      <c r="AL48" s="16">
        <f t="shared" si="55"/>
        <v>0.28644381755018467</v>
      </c>
      <c r="AM48" s="16">
        <f t="shared" ref="AM48:BA48" si="56">AM46-AM44</f>
        <v>0.26650392534118239</v>
      </c>
      <c r="AN48" s="16">
        <f t="shared" si="56"/>
        <v>0.24656403313218</v>
      </c>
      <c r="AO48" s="16">
        <f t="shared" si="56"/>
        <v>0.22662414092317767</v>
      </c>
      <c r="AP48" s="16">
        <f t="shared" si="56"/>
        <v>0.20668424871417526</v>
      </c>
      <c r="AQ48" s="16">
        <f t="shared" si="56"/>
        <v>0.18674435650517293</v>
      </c>
      <c r="AR48" s="16">
        <f t="shared" si="56"/>
        <v>0.16680446429617068</v>
      </c>
      <c r="AS48" s="16">
        <f t="shared" si="56"/>
        <v>0.14686457208716827</v>
      </c>
      <c r="AT48" s="16">
        <f t="shared" si="56"/>
        <v>0.12692467987816586</v>
      </c>
      <c r="AU48" s="16">
        <f t="shared" si="56"/>
        <v>0.1069847876691635</v>
      </c>
      <c r="AV48" s="16">
        <f t="shared" si="56"/>
        <v>8.7044895460161142E-2</v>
      </c>
      <c r="AW48" s="16">
        <f t="shared" si="56"/>
        <v>6.7105003251158812E-2</v>
      </c>
      <c r="AX48" s="16">
        <f t="shared" si="56"/>
        <v>4.7165111042156427E-2</v>
      </c>
      <c r="AY48" s="16">
        <f t="shared" si="56"/>
        <v>2.7225218833154041E-2</v>
      </c>
      <c r="AZ48" s="16">
        <f t="shared" si="56"/>
        <v>7.2853266241517112E-3</v>
      </c>
      <c r="BA48" s="19">
        <f t="shared" si="56"/>
        <v>-1.2654565584850619E-2</v>
      </c>
    </row>
    <row r="49" spans="1:53" x14ac:dyDescent="0.45">
      <c r="A49" s="17" t="s">
        <v>58</v>
      </c>
      <c r="B49" s="20">
        <v>3.5042285383</v>
      </c>
      <c r="C49" s="9"/>
      <c r="D49" s="17" t="s">
        <v>58</v>
      </c>
      <c r="E49" s="20">
        <v>3.7164441458000002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 t="s">
        <v>97</v>
      </c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3">
        <f>AG46/AG44</f>
        <v>8.1966604823747691</v>
      </c>
      <c r="AH49" s="13">
        <f t="shared" ref="AH49:AL49" si="57">AH46/AH44</f>
        <v>5.5196153430386037</v>
      </c>
      <c r="AI49" s="13">
        <f t="shared" si="57"/>
        <v>5.0038685123257798</v>
      </c>
      <c r="AJ49" s="13">
        <f t="shared" si="57"/>
        <v>4.5234111116476994</v>
      </c>
      <c r="AK49" s="13">
        <f t="shared" si="57"/>
        <v>3.9924803606056529</v>
      </c>
      <c r="AL49" s="13">
        <f t="shared" si="57"/>
        <v>3.4675304101299083</v>
      </c>
      <c r="AM49" s="13">
        <f t="shared" ref="AM49:BA49" si="58">AM46/AM44</f>
        <v>3.0534118348258779</v>
      </c>
      <c r="AN49" s="13">
        <f t="shared" si="58"/>
        <v>2.7183767341024443</v>
      </c>
      <c r="AO49" s="13">
        <f t="shared" si="58"/>
        <v>2.4417459926233751</v>
      </c>
      <c r="AP49" s="13">
        <f t="shared" si="58"/>
        <v>2.2094721637262564</v>
      </c>
      <c r="AQ49" s="13">
        <f t="shared" si="58"/>
        <v>2.0116783642270066</v>
      </c>
      <c r="AR49" s="13">
        <f t="shared" si="58"/>
        <v>1.8412174610639276</v>
      </c>
      <c r="AS49" s="13">
        <f t="shared" si="58"/>
        <v>1.6927899672386446</v>
      </c>
      <c r="AT49" s="13">
        <f t="shared" si="58"/>
        <v>1.5623832296240328</v>
      </c>
      <c r="AU49" s="13">
        <f t="shared" si="58"/>
        <v>1.4469031929230201</v>
      </c>
      <c r="AV49" s="13">
        <f t="shared" si="58"/>
        <v>1.3439257664215063</v>
      </c>
      <c r="AW49" s="13">
        <f t="shared" si="58"/>
        <v>1.251524799555205</v>
      </c>
      <c r="AX49" s="13">
        <f t="shared" si="58"/>
        <v>1.1681504726183327</v>
      </c>
      <c r="AY49" s="13">
        <f t="shared" si="58"/>
        <v>1.0925416677033053</v>
      </c>
      <c r="AZ49" s="13">
        <f t="shared" si="58"/>
        <v>1.0236617355185291</v>
      </c>
      <c r="BA49" s="21">
        <f t="shared" si="58"/>
        <v>0.96065068106786389</v>
      </c>
    </row>
    <row r="50" spans="1:53" x14ac:dyDescent="0.45">
      <c r="A50" s="9" t="s">
        <v>59</v>
      </c>
      <c r="B50" s="13">
        <v>7.487012987</v>
      </c>
      <c r="C50" s="9"/>
      <c r="D50" s="9" t="s">
        <v>59</v>
      </c>
      <c r="E50" s="13">
        <v>7.487012987</v>
      </c>
      <c r="F50" s="9"/>
      <c r="G50" s="9"/>
      <c r="H50" s="9"/>
      <c r="I50" s="9"/>
      <c r="J50" s="9"/>
      <c r="K50" s="9"/>
      <c r="L50" s="46" t="s">
        <v>2</v>
      </c>
      <c r="M50" s="46"/>
      <c r="N50" s="46"/>
      <c r="O50" s="46"/>
      <c r="P50" s="46"/>
      <c r="Q50" s="46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46" t="s">
        <v>89</v>
      </c>
      <c r="AH50" s="46"/>
      <c r="AI50" s="46"/>
      <c r="AJ50" s="46"/>
      <c r="AK50" s="46"/>
      <c r="AL50" s="46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</row>
    <row r="51" spans="1:53" x14ac:dyDescent="0.45">
      <c r="A51" s="9" t="s">
        <v>60</v>
      </c>
      <c r="B51" s="13">
        <v>6.8794567063000001</v>
      </c>
      <c r="C51" s="9"/>
      <c r="D51" s="9" t="s">
        <v>60</v>
      </c>
      <c r="E51" s="13">
        <v>6.8794567063000001</v>
      </c>
      <c r="F51" s="9"/>
      <c r="G51" s="9"/>
      <c r="H51" s="9"/>
      <c r="I51" s="9"/>
      <c r="J51" s="9" t="s">
        <v>92</v>
      </c>
      <c r="K51" s="9"/>
      <c r="L51" s="9" t="s">
        <v>81</v>
      </c>
      <c r="M51" s="9" t="s">
        <v>82</v>
      </c>
      <c r="N51" s="9" t="s">
        <v>83</v>
      </c>
      <c r="O51" s="9" t="s">
        <v>84</v>
      </c>
      <c r="P51" s="9" t="s">
        <v>85</v>
      </c>
      <c r="Q51" s="9" t="s">
        <v>86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 t="s">
        <v>81</v>
      </c>
      <c r="AH51" s="9" t="s">
        <v>82</v>
      </c>
      <c r="AI51" s="9" t="s">
        <v>83</v>
      </c>
      <c r="AJ51" s="9" t="s">
        <v>84</v>
      </c>
      <c r="AK51" s="9" t="s">
        <v>85</v>
      </c>
      <c r="AL51" s="9" t="s">
        <v>86</v>
      </c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</row>
    <row r="52" spans="1:53" x14ac:dyDescent="0.45">
      <c r="A52" s="9" t="s">
        <v>61</v>
      </c>
      <c r="B52" s="13">
        <v>6.6998444790000002</v>
      </c>
      <c r="C52" s="9"/>
      <c r="D52" s="9" t="s">
        <v>61</v>
      </c>
      <c r="E52" s="13">
        <v>6.6998444790000002</v>
      </c>
      <c r="F52" s="9"/>
      <c r="G52" s="9"/>
      <c r="H52" s="9"/>
      <c r="I52" s="9"/>
      <c r="J52" s="9"/>
      <c r="K52" s="9" t="s">
        <v>79</v>
      </c>
      <c r="L52" s="15">
        <v>5390</v>
      </c>
      <c r="M52" s="15">
        <v>7804.9375657999999</v>
      </c>
      <c r="N52" s="15">
        <v>8542.2848130000002</v>
      </c>
      <c r="O52" s="15">
        <v>9366.6200260999994</v>
      </c>
      <c r="P52" s="15">
        <v>10484.688291</v>
      </c>
      <c r="Q52" s="15">
        <v>11887.707246</v>
      </c>
      <c r="R52" s="15">
        <f>Q52+MAX($M$40:$P$40)</f>
        <v>13290.726200999999</v>
      </c>
      <c r="S52" s="15">
        <f t="shared" ref="S52:AF52" si="59">R52+MAX($M$40:$P$40)</f>
        <v>14693.745155999999</v>
      </c>
      <c r="T52" s="15">
        <f t="shared" si="59"/>
        <v>16096.764110999999</v>
      </c>
      <c r="U52" s="15">
        <f t="shared" si="59"/>
        <v>17499.783065999996</v>
      </c>
      <c r="V52" s="15">
        <f t="shared" si="59"/>
        <v>18902.802020999996</v>
      </c>
      <c r="W52" s="15">
        <f t="shared" si="59"/>
        <v>20305.820975999995</v>
      </c>
      <c r="X52" s="15">
        <f t="shared" si="59"/>
        <v>21708.839930999995</v>
      </c>
      <c r="Y52" s="15">
        <f t="shared" si="59"/>
        <v>23111.858885999995</v>
      </c>
      <c r="Z52" s="15">
        <f t="shared" si="59"/>
        <v>24514.877840999994</v>
      </c>
      <c r="AA52" s="15">
        <f t="shared" si="59"/>
        <v>25917.896795999994</v>
      </c>
      <c r="AB52" s="15">
        <f t="shared" si="59"/>
        <v>27320.915750999993</v>
      </c>
      <c r="AC52" s="15">
        <f t="shared" si="59"/>
        <v>28723.934705999993</v>
      </c>
      <c r="AD52" s="15">
        <f t="shared" si="59"/>
        <v>30126.953660999992</v>
      </c>
      <c r="AE52" s="15">
        <f t="shared" si="59"/>
        <v>31529.972615999992</v>
      </c>
      <c r="AF52" s="15">
        <f t="shared" si="59"/>
        <v>32932.991570999991</v>
      </c>
      <c r="AG52" s="16">
        <f t="shared" ref="AG52:AL52" si="60">L52/L55</f>
        <v>5.2634148723206875E-2</v>
      </c>
      <c r="AH52" s="16">
        <f t="shared" si="60"/>
        <v>7.4460429447408355E-2</v>
      </c>
      <c r="AI52" s="16">
        <f t="shared" si="60"/>
        <v>8.0925582996314124E-2</v>
      </c>
      <c r="AJ52" s="16">
        <f t="shared" si="60"/>
        <v>8.8047352764527978E-2</v>
      </c>
      <c r="AK52" s="16">
        <f t="shared" si="60"/>
        <v>9.7532266908701273E-2</v>
      </c>
      <c r="AL52" s="16">
        <f t="shared" si="60"/>
        <v>0.10915896901577381</v>
      </c>
      <c r="AM52" s="16">
        <f t="shared" ref="AM52:BA52" si="61">R52/R55</f>
        <v>0.12048990255303274</v>
      </c>
      <c r="AN52" s="16">
        <f t="shared" si="61"/>
        <v>0.13153621173955851</v>
      </c>
      <c r="AO52" s="16">
        <f t="shared" si="61"/>
        <v>0.14230848787049025</v>
      </c>
      <c r="AP52" s="16">
        <f t="shared" si="61"/>
        <v>0.15281680318875587</v>
      </c>
      <c r="AQ52" s="16">
        <f t="shared" si="61"/>
        <v>0.16307074229698998</v>
      </c>
      <c r="AR52" s="16">
        <f t="shared" si="61"/>
        <v>0.17307943131555398</v>
      </c>
      <c r="AS52" s="16">
        <f t="shared" si="61"/>
        <v>0.18285156497310695</v>
      </c>
      <c r="AT52" s="16">
        <f t="shared" si="61"/>
        <v>0.19239543179875429</v>
      </c>
      <c r="AU52" s="16">
        <f t="shared" si="61"/>
        <v>0.20171893756919024</v>
      </c>
      <c r="AV52" s="16">
        <f t="shared" si="61"/>
        <v>0.21082962715024312</v>
      </c>
      <c r="AW52" s="16">
        <f t="shared" si="61"/>
        <v>0.21973470485964761</v>
      </c>
      <c r="AX52" s="16">
        <f t="shared" si="61"/>
        <v>0.22844105346654689</v>
      </c>
      <c r="AY52" s="16">
        <f t="shared" si="61"/>
        <v>0.23695525193303088</v>
      </c>
      <c r="AZ52" s="16">
        <f t="shared" si="61"/>
        <v>0.24528359199382224</v>
      </c>
      <c r="BA52" s="16">
        <f t="shared" si="61"/>
        <v>0.25343209366191949</v>
      </c>
    </row>
    <row r="53" spans="1:53" x14ac:dyDescent="0.45">
      <c r="A53" s="9" t="s">
        <v>62</v>
      </c>
      <c r="B53" s="9">
        <v>6.5475482912</v>
      </c>
      <c r="C53" s="9"/>
      <c r="D53" s="9" t="s">
        <v>62</v>
      </c>
      <c r="E53" s="13">
        <v>6.5475482912</v>
      </c>
      <c r="F53" s="9"/>
      <c r="G53" s="9"/>
      <c r="H53" s="9"/>
      <c r="I53" s="9"/>
      <c r="J53" s="9"/>
      <c r="K53" s="9" t="s">
        <v>88</v>
      </c>
      <c r="L53" s="15">
        <v>52835</v>
      </c>
      <c r="M53" s="15">
        <v>52835</v>
      </c>
      <c r="N53" s="15">
        <v>52835</v>
      </c>
      <c r="O53" s="15">
        <v>52835</v>
      </c>
      <c r="P53" s="15">
        <v>52835</v>
      </c>
      <c r="Q53" s="15">
        <v>52835</v>
      </c>
      <c r="R53" s="15">
        <v>52835</v>
      </c>
      <c r="S53" s="15">
        <v>52835</v>
      </c>
      <c r="T53" s="15">
        <v>52835</v>
      </c>
      <c r="U53" s="15">
        <v>52835</v>
      </c>
      <c r="V53" s="15">
        <v>52835</v>
      </c>
      <c r="W53" s="15">
        <v>52835</v>
      </c>
      <c r="X53" s="15">
        <v>52835</v>
      </c>
      <c r="Y53" s="15">
        <v>52835</v>
      </c>
      <c r="Z53" s="15">
        <v>52835</v>
      </c>
      <c r="AA53" s="15">
        <v>52835</v>
      </c>
      <c r="AB53" s="15">
        <v>52835</v>
      </c>
      <c r="AC53" s="15">
        <v>52835</v>
      </c>
      <c r="AD53" s="15">
        <v>52835</v>
      </c>
      <c r="AE53" s="15">
        <v>52835</v>
      </c>
      <c r="AF53" s="15">
        <v>52835</v>
      </c>
      <c r="AG53" s="16">
        <f t="shared" ref="AG53:AL53" si="62">L53/L55</f>
        <v>0.51594160441384695</v>
      </c>
      <c r="AH53" s="16">
        <f t="shared" si="62"/>
        <v>0.50405486997006832</v>
      </c>
      <c r="AI53" s="16">
        <f t="shared" si="62"/>
        <v>0.50053390529701325</v>
      </c>
      <c r="AJ53" s="16">
        <f t="shared" si="62"/>
        <v>0.49665534316019344</v>
      </c>
      <c r="AK53" s="16">
        <f t="shared" si="62"/>
        <v>0.49148979722598329</v>
      </c>
      <c r="AL53" s="16">
        <f t="shared" si="62"/>
        <v>0.48515781963667048</v>
      </c>
      <c r="AM53" s="16">
        <f t="shared" ref="AM53:BA53" si="63">R53/R55</f>
        <v>0.47898691953420108</v>
      </c>
      <c r="AN53" s="16">
        <f t="shared" si="63"/>
        <v>0.47297102770437999</v>
      </c>
      <c r="AO53" s="16">
        <f t="shared" si="63"/>
        <v>0.46710437605898725</v>
      </c>
      <c r="AP53" s="16">
        <f t="shared" si="63"/>
        <v>0.46138147918901284</v>
      </c>
      <c r="AQ53" s="16">
        <f t="shared" si="63"/>
        <v>0.45579711725752237</v>
      </c>
      <c r="AR53" s="16">
        <f t="shared" si="63"/>
        <v>0.45034632012000936</v>
      </c>
      <c r="AS53" s="16">
        <f t="shared" si="63"/>
        <v>0.44502435257069417</v>
      </c>
      <c r="AT53" s="16">
        <f t="shared" si="63"/>
        <v>0.43982670062271623</v>
      </c>
      <c r="AU53" s="16">
        <f t="shared" si="63"/>
        <v>0.43474905873866754</v>
      </c>
      <c r="AV53" s="16">
        <f t="shared" si="63"/>
        <v>0.42978731793554509</v>
      </c>
      <c r="AW53" s="16">
        <f t="shared" si="63"/>
        <v>0.42493755469505251</v>
      </c>
      <c r="AX53" s="16">
        <f t="shared" si="63"/>
        <v>0.42019602061634792</v>
      </c>
      <c r="AY53" s="16">
        <f t="shared" si="63"/>
        <v>0.41555913275388667</v>
      </c>
      <c r="AZ53" s="16">
        <f t="shared" si="63"/>
        <v>0.41102346458801636</v>
      </c>
      <c r="BA53" s="16">
        <f t="shared" si="63"/>
        <v>0.40658573758050287</v>
      </c>
    </row>
    <row r="54" spans="1:53" x14ac:dyDescent="0.45">
      <c r="A54" s="9" t="s">
        <v>63</v>
      </c>
      <c r="B54" s="9">
        <v>6.2357092448999998</v>
      </c>
      <c r="C54" s="9"/>
      <c r="D54" s="9" t="s">
        <v>63</v>
      </c>
      <c r="E54" s="14">
        <v>6.2357092448999998</v>
      </c>
      <c r="F54" s="9"/>
      <c r="G54" s="9"/>
      <c r="H54" s="9"/>
      <c r="I54" s="9"/>
      <c r="J54" s="9"/>
      <c r="K54" s="9" t="s">
        <v>80</v>
      </c>
      <c r="L54" s="15">
        <v>44180</v>
      </c>
      <c r="M54" s="15">
        <v>44180</v>
      </c>
      <c r="N54" s="15">
        <v>44180</v>
      </c>
      <c r="O54" s="15">
        <v>44180</v>
      </c>
      <c r="P54" s="15">
        <v>44180</v>
      </c>
      <c r="Q54" s="15">
        <v>44180</v>
      </c>
      <c r="R54" s="15">
        <v>44180</v>
      </c>
      <c r="S54" s="15">
        <v>44180</v>
      </c>
      <c r="T54" s="15">
        <v>44180</v>
      </c>
      <c r="U54" s="15">
        <v>44180</v>
      </c>
      <c r="V54" s="15">
        <v>44180</v>
      </c>
      <c r="W54" s="15">
        <v>44180</v>
      </c>
      <c r="X54" s="15">
        <v>44180</v>
      </c>
      <c r="Y54" s="15">
        <v>44180</v>
      </c>
      <c r="Z54" s="15">
        <v>44180</v>
      </c>
      <c r="AA54" s="15">
        <v>44180</v>
      </c>
      <c r="AB54" s="15">
        <v>44180</v>
      </c>
      <c r="AC54" s="15">
        <v>44180</v>
      </c>
      <c r="AD54" s="15">
        <v>44180</v>
      </c>
      <c r="AE54" s="15">
        <v>44180</v>
      </c>
      <c r="AF54" s="15">
        <v>44180</v>
      </c>
      <c r="AG54" s="16">
        <f t="shared" ref="AG54:AL54" si="64">L54/L55</f>
        <v>0.43142424686294617</v>
      </c>
      <c r="AH54" s="16">
        <f t="shared" si="64"/>
        <v>0.4214847005825233</v>
      </c>
      <c r="AI54" s="16">
        <f t="shared" si="64"/>
        <v>0.41854051170667256</v>
      </c>
      <c r="AJ54" s="16">
        <f t="shared" si="64"/>
        <v>0.41529730407527865</v>
      </c>
      <c r="AK54" s="16">
        <f t="shared" si="64"/>
        <v>0.41097793586531545</v>
      </c>
      <c r="AL54" s="16">
        <f t="shared" si="64"/>
        <v>0.40568321134755564</v>
      </c>
      <c r="AM54" s="16">
        <f t="shared" ref="AM54:BA54" si="65">R54/R55</f>
        <v>0.4005231779127662</v>
      </c>
      <c r="AN54" s="16">
        <f t="shared" si="65"/>
        <v>0.39549276055606147</v>
      </c>
      <c r="AO54" s="16">
        <f t="shared" si="65"/>
        <v>0.39058713607052253</v>
      </c>
      <c r="AP54" s="16">
        <f t="shared" si="65"/>
        <v>0.38580171762223125</v>
      </c>
      <c r="AQ54" s="16">
        <f t="shared" si="65"/>
        <v>0.38113214044548765</v>
      </c>
      <c r="AR54" s="16">
        <f t="shared" si="65"/>
        <v>0.37657424856443672</v>
      </c>
      <c r="AS54" s="16">
        <f t="shared" si="65"/>
        <v>0.37212408245619888</v>
      </c>
      <c r="AT54" s="16">
        <f t="shared" si="65"/>
        <v>0.36777786757852943</v>
      </c>
      <c r="AU54" s="16">
        <f t="shared" si="65"/>
        <v>0.36353200369214217</v>
      </c>
      <c r="AV54" s="16">
        <f t="shared" si="65"/>
        <v>0.35938305491421185</v>
      </c>
      <c r="AW54" s="16">
        <f t="shared" si="65"/>
        <v>0.35532774044529991</v>
      </c>
      <c r="AX54" s="16">
        <f t="shared" si="65"/>
        <v>0.35136292591710516</v>
      </c>
      <c r="AY54" s="16">
        <f t="shared" si="65"/>
        <v>0.34748561531308247</v>
      </c>
      <c r="AZ54" s="16">
        <f t="shared" si="65"/>
        <v>0.34369294341816148</v>
      </c>
      <c r="BA54" s="16">
        <f t="shared" si="65"/>
        <v>0.3399821687575777</v>
      </c>
    </row>
    <row r="55" spans="1:53" x14ac:dyDescent="0.45">
      <c r="A55" s="9"/>
      <c r="B55" s="9"/>
      <c r="C55" s="9"/>
      <c r="D55" s="9"/>
      <c r="E55" s="9"/>
      <c r="F55" s="9"/>
      <c r="G55" s="9"/>
      <c r="H55" s="9"/>
      <c r="I55" s="9"/>
      <c r="J55" s="9"/>
      <c r="K55" s="9" t="s">
        <v>87</v>
      </c>
      <c r="L55" s="15">
        <v>102405</v>
      </c>
      <c r="M55" s="15">
        <f>SUM(M52:M54)</f>
        <v>104819.93756580001</v>
      </c>
      <c r="N55" s="15">
        <f t="shared" ref="N55:Q55" si="66">SUM(N52:N54)</f>
        <v>105557.28481300001</v>
      </c>
      <c r="O55" s="15">
        <f t="shared" si="66"/>
        <v>106381.62002609999</v>
      </c>
      <c r="P55" s="15">
        <f t="shared" si="66"/>
        <v>107499.688291</v>
      </c>
      <c r="Q55" s="15">
        <f t="shared" si="66"/>
        <v>108902.70724600001</v>
      </c>
      <c r="R55" s="15">
        <f t="shared" ref="R55" si="67">SUM(R52:R54)</f>
        <v>110305.726201</v>
      </c>
      <c r="S55" s="15">
        <f t="shared" ref="S55" si="68">SUM(S52:S54)</f>
        <v>111708.745156</v>
      </c>
      <c r="T55" s="15">
        <f t="shared" ref="T55" si="69">SUM(T52:T54)</f>
        <v>113111.764111</v>
      </c>
      <c r="U55" s="15">
        <f t="shared" ref="U55" si="70">SUM(U52:U54)</f>
        <v>114514.783066</v>
      </c>
      <c r="V55" s="15">
        <f t="shared" ref="V55" si="71">SUM(V52:V54)</f>
        <v>115917.802021</v>
      </c>
      <c r="W55" s="15">
        <f t="shared" ref="W55" si="72">SUM(W52:W54)</f>
        <v>117320.82097599999</v>
      </c>
      <c r="X55" s="15">
        <f t="shared" ref="X55" si="73">SUM(X52:X54)</f>
        <v>118723.83993099999</v>
      </c>
      <c r="Y55" s="15">
        <f t="shared" ref="Y55" si="74">SUM(Y52:Y54)</f>
        <v>120126.858886</v>
      </c>
      <c r="Z55" s="15">
        <f t="shared" ref="Z55" si="75">SUM(Z52:Z54)</f>
        <v>121529.87784099999</v>
      </c>
      <c r="AA55" s="15">
        <f t="shared" ref="AA55" si="76">SUM(AA52:AA54)</f>
        <v>122932.89679599999</v>
      </c>
      <c r="AB55" s="15">
        <f t="shared" ref="AB55" si="77">SUM(AB52:AB54)</f>
        <v>124335.91575099999</v>
      </c>
      <c r="AC55" s="15">
        <f t="shared" ref="AC55" si="78">SUM(AC52:AC54)</f>
        <v>125738.934706</v>
      </c>
      <c r="AD55" s="15">
        <f t="shared" ref="AD55" si="79">SUM(AD52:AD54)</f>
        <v>127141.95366099999</v>
      </c>
      <c r="AE55" s="15">
        <f t="shared" ref="AE55" si="80">SUM(AE52:AE54)</f>
        <v>128544.97261599998</v>
      </c>
      <c r="AF55" s="15">
        <f t="shared" ref="AF55" si="81">SUM(AF52:AF54)</f>
        <v>129947.99157099999</v>
      </c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</row>
    <row r="56" spans="1:53" x14ac:dyDescent="0.4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5">
        <f t="shared" ref="M56:O56" si="82">N52-M52</f>
        <v>737.34724720000031</v>
      </c>
      <c r="N56" s="15">
        <f t="shared" si="82"/>
        <v>824.33521309999924</v>
      </c>
      <c r="O56" s="15">
        <f t="shared" si="82"/>
        <v>1118.0682649000009</v>
      </c>
      <c r="P56" s="15">
        <f>Q52-P52</f>
        <v>1403.0189549999996</v>
      </c>
      <c r="Q56" s="9" t="s">
        <v>95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16">
        <f>AG54-AG52</f>
        <v>0.3787900981397393</v>
      </c>
      <c r="AH56" s="16">
        <f t="shared" ref="AH56:AL56" si="83">AH54-AH52</f>
        <v>0.34702427113511491</v>
      </c>
      <c r="AI56" s="16">
        <f t="shared" si="83"/>
        <v>0.33761492871035842</v>
      </c>
      <c r="AJ56" s="16">
        <f t="shared" si="83"/>
        <v>0.32724995131075069</v>
      </c>
      <c r="AK56" s="16">
        <f t="shared" si="83"/>
        <v>0.31344566895661419</v>
      </c>
      <c r="AL56" s="16">
        <f t="shared" si="83"/>
        <v>0.29652424233178182</v>
      </c>
      <c r="AM56" s="16">
        <f t="shared" ref="AM56:BA56" si="84">AM54-AM52</f>
        <v>0.28003327535973344</v>
      </c>
      <c r="AN56" s="16">
        <f t="shared" si="84"/>
        <v>0.26395654881650299</v>
      </c>
      <c r="AO56" s="16">
        <f t="shared" si="84"/>
        <v>0.24827864820003229</v>
      </c>
      <c r="AP56" s="16">
        <f t="shared" si="84"/>
        <v>0.23298491443347538</v>
      </c>
      <c r="AQ56" s="16">
        <f t="shared" si="84"/>
        <v>0.21806139814849768</v>
      </c>
      <c r="AR56" s="16">
        <f t="shared" si="84"/>
        <v>0.20349481724888274</v>
      </c>
      <c r="AS56" s="16">
        <f t="shared" si="84"/>
        <v>0.18927251748309193</v>
      </c>
      <c r="AT56" s="16">
        <f t="shared" si="84"/>
        <v>0.17538243577977514</v>
      </c>
      <c r="AU56" s="16">
        <f t="shared" si="84"/>
        <v>0.16181306612295193</v>
      </c>
      <c r="AV56" s="16">
        <f t="shared" si="84"/>
        <v>0.14855342776396874</v>
      </c>
      <c r="AW56" s="16">
        <f t="shared" si="84"/>
        <v>0.13559303558565231</v>
      </c>
      <c r="AX56" s="16">
        <f t="shared" si="84"/>
        <v>0.12292187245055827</v>
      </c>
      <c r="AY56" s="16">
        <f t="shared" si="84"/>
        <v>0.11053036338005159</v>
      </c>
      <c r="AZ56" s="16">
        <f t="shared" si="84"/>
        <v>9.8409351424339236E-2</v>
      </c>
      <c r="BA56" s="16">
        <f t="shared" si="84"/>
        <v>8.6550075095658208E-2</v>
      </c>
    </row>
    <row r="57" spans="1:53" x14ac:dyDescent="0.4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 t="s">
        <v>98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3">
        <f>AG54/AG52</f>
        <v>8.1966604823747691</v>
      </c>
      <c r="AH57" s="13">
        <f t="shared" ref="AH57:AL57" si="85">AH54/AH52</f>
        <v>5.6605193350411618</v>
      </c>
      <c r="AI57" s="13">
        <f t="shared" si="85"/>
        <v>5.1719183997195994</v>
      </c>
      <c r="AJ57" s="13">
        <f t="shared" si="85"/>
        <v>4.7167494653239741</v>
      </c>
      <c r="AK57" s="13">
        <f t="shared" si="85"/>
        <v>4.2137638023939985</v>
      </c>
      <c r="AL57" s="13">
        <f t="shared" si="85"/>
        <v>3.7164441456838344</v>
      </c>
      <c r="AM57" s="13">
        <f t="shared" ref="AM57:BA57" si="86">AM54/AM52</f>
        <v>3.3241223490613985</v>
      </c>
      <c r="AN57" s="13">
        <f t="shared" si="86"/>
        <v>3.0067215356569377</v>
      </c>
      <c r="AO57" s="13">
        <f t="shared" si="86"/>
        <v>2.7446510177662882</v>
      </c>
      <c r="AP57" s="13">
        <f t="shared" si="86"/>
        <v>2.5246027241238496</v>
      </c>
      <c r="AQ57" s="13">
        <f t="shared" si="86"/>
        <v>2.3372196328839716</v>
      </c>
      <c r="AR57" s="13">
        <f t="shared" si="86"/>
        <v>2.1757307942494695</v>
      </c>
      <c r="AS57" s="13">
        <f t="shared" si="86"/>
        <v>2.0351156552087994</v>
      </c>
      <c r="AT57" s="13">
        <f t="shared" si="86"/>
        <v>1.9115727652163033</v>
      </c>
      <c r="AU57" s="13">
        <f t="shared" si="86"/>
        <v>1.8021709219415729</v>
      </c>
      <c r="AV57" s="13">
        <f t="shared" si="86"/>
        <v>1.7046136246216732</v>
      </c>
      <c r="AW57" s="13">
        <f t="shared" si="86"/>
        <v>1.6170761039875809</v>
      </c>
      <c r="AX57" s="13">
        <f t="shared" si="86"/>
        <v>1.5380901137744012</v>
      </c>
      <c r="AY57" s="13">
        <f t="shared" si="86"/>
        <v>1.4664609139420555</v>
      </c>
      <c r="AZ57" s="13">
        <f t="shared" si="86"/>
        <v>1.4012064183519368</v>
      </c>
      <c r="BA57" s="13">
        <f t="shared" si="86"/>
        <v>1.341511897112434</v>
      </c>
    </row>
    <row r="58" spans="1:53" x14ac:dyDescent="0.4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5">
        <f>Q52-M52</f>
        <v>4082.7696802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</row>
    <row r="59" spans="1:53" x14ac:dyDescent="0.4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15">
        <f>Q52-L52</f>
        <v>6497.7072459999999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>
        <v>0.34702427113511491</v>
      </c>
      <c r="AH59" s="9">
        <f>100*AG59</f>
        <v>34.70242711351149</v>
      </c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</row>
    <row r="60" spans="1:53" x14ac:dyDescent="0.4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>
        <v>0.33761492871035842</v>
      </c>
      <c r="AH60" s="9">
        <f t="shared" ref="AH60:AH63" si="87">100*AG60</f>
        <v>33.761492871035841</v>
      </c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</row>
    <row r="61" spans="1:53" x14ac:dyDescent="0.4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>
        <v>0.32724995131075069</v>
      </c>
      <c r="AH61" s="9">
        <f t="shared" si="87"/>
        <v>32.724995131075069</v>
      </c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</row>
    <row r="62" spans="1:53" x14ac:dyDescent="0.4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>
        <v>0.31344566895661419</v>
      </c>
      <c r="AH62" s="9">
        <f t="shared" si="87"/>
        <v>31.344566895661419</v>
      </c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</row>
    <row r="63" spans="1:53" x14ac:dyDescent="0.4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>
        <v>0.29652424233178182</v>
      </c>
      <c r="AH63" s="9">
        <f t="shared" si="87"/>
        <v>29.652424233178181</v>
      </c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</row>
  </sheetData>
  <mergeCells count="8">
    <mergeCell ref="L50:Q50"/>
    <mergeCell ref="AG50:AL50"/>
    <mergeCell ref="A5:B6"/>
    <mergeCell ref="D5:E6"/>
    <mergeCell ref="L34:Q34"/>
    <mergeCell ref="L42:Q42"/>
    <mergeCell ref="AG34:AL34"/>
    <mergeCell ref="AG42:AL4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52C4-1DB9-46A9-B341-9F3DA8CD018E}">
  <dimension ref="A1:P7"/>
  <sheetViews>
    <sheetView workbookViewId="0">
      <selection activeCell="B6" sqref="B6"/>
    </sheetView>
  </sheetViews>
  <sheetFormatPr defaultRowHeight="14.25" x14ac:dyDescent="0.45"/>
  <cols>
    <col min="1" max="1" width="13.1328125" style="1" customWidth="1"/>
    <col min="2" max="2" width="10.46484375" style="1" bestFit="1" customWidth="1"/>
    <col min="3" max="3" width="18.1328125" style="1" customWidth="1"/>
    <col min="4" max="4" width="10.796875" style="1" bestFit="1" customWidth="1"/>
    <col min="5" max="5" width="10.46484375" style="1" bestFit="1" customWidth="1"/>
    <col min="6" max="6" width="18.1328125" style="1" customWidth="1"/>
    <col min="7" max="7" width="10.796875" style="1" bestFit="1" customWidth="1"/>
    <col min="8" max="8" width="10.46484375" style="1" bestFit="1" customWidth="1"/>
    <col min="9" max="9" width="18.1328125" style="1" customWidth="1"/>
    <col min="10" max="10" width="10.796875" style="1" bestFit="1" customWidth="1"/>
    <col min="11" max="11" width="10.46484375" style="1" bestFit="1" customWidth="1"/>
    <col min="12" max="12" width="18.1328125" style="1" customWidth="1"/>
    <col min="13" max="13" width="10.796875" style="1" bestFit="1" customWidth="1"/>
    <col min="14" max="14" width="18.86328125" style="1" customWidth="1"/>
    <col min="15" max="15" width="21.3984375" style="1" customWidth="1"/>
    <col min="16" max="16" width="24.3984375" style="1" customWidth="1"/>
    <col min="17" max="16384" width="9.06640625" style="1"/>
  </cols>
  <sheetData>
    <row r="1" spans="1:16" x14ac:dyDescent="0.45">
      <c r="A1" s="10" t="s">
        <v>145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45">
      <c r="A2" s="10" t="s">
        <v>152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x14ac:dyDescent="0.45">
      <c r="A3" s="11" t="s">
        <v>146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x14ac:dyDescent="0.4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32.35" customHeight="1" x14ac:dyDescent="0.45">
      <c r="A5" s="22" t="s">
        <v>121</v>
      </c>
      <c r="B5" s="48" t="s">
        <v>122</v>
      </c>
      <c r="C5" s="48"/>
      <c r="D5" s="48"/>
      <c r="E5" s="49" t="s">
        <v>123</v>
      </c>
      <c r="F5" s="49"/>
      <c r="G5" s="49"/>
      <c r="H5" s="49" t="s">
        <v>124</v>
      </c>
      <c r="I5" s="49"/>
      <c r="J5" s="49"/>
      <c r="K5" s="48" t="s">
        <v>125</v>
      </c>
      <c r="L5" s="48"/>
      <c r="M5" s="48"/>
      <c r="N5" s="49" t="s">
        <v>126</v>
      </c>
      <c r="O5" s="49"/>
      <c r="P5" s="50"/>
    </row>
    <row r="6" spans="1:16" ht="83.65" x14ac:dyDescent="0.45">
      <c r="A6" s="23" t="s">
        <v>151</v>
      </c>
      <c r="B6" s="24" t="s">
        <v>148</v>
      </c>
      <c r="C6" s="24" t="s">
        <v>149</v>
      </c>
      <c r="D6" s="24" t="s">
        <v>150</v>
      </c>
      <c r="E6" s="24" t="s">
        <v>148</v>
      </c>
      <c r="F6" s="24" t="s">
        <v>149</v>
      </c>
      <c r="G6" s="24" t="s">
        <v>150</v>
      </c>
      <c r="H6" s="24" t="s">
        <v>148</v>
      </c>
      <c r="I6" s="24" t="s">
        <v>149</v>
      </c>
      <c r="J6" s="24" t="s">
        <v>150</v>
      </c>
      <c r="K6" s="24" t="s">
        <v>148</v>
      </c>
      <c r="L6" s="24" t="s">
        <v>149</v>
      </c>
      <c r="M6" s="24" t="s">
        <v>150</v>
      </c>
      <c r="N6" s="24" t="s">
        <v>147</v>
      </c>
      <c r="O6" s="24" t="s">
        <v>128</v>
      </c>
      <c r="P6" s="25" t="s">
        <v>129</v>
      </c>
    </row>
    <row r="7" spans="1:16" x14ac:dyDescent="0.45">
      <c r="A7" s="26" t="s">
        <v>9</v>
      </c>
      <c r="B7" s="27">
        <v>99695</v>
      </c>
      <c r="C7" s="28">
        <v>84485</v>
      </c>
      <c r="D7" s="29">
        <v>84.7</v>
      </c>
      <c r="E7" s="27">
        <v>36555</v>
      </c>
      <c r="F7" s="28">
        <v>29085</v>
      </c>
      <c r="G7" s="30">
        <v>79.599999999999994</v>
      </c>
      <c r="H7" s="27">
        <v>39015</v>
      </c>
      <c r="I7" s="28">
        <v>29715</v>
      </c>
      <c r="J7" s="30">
        <v>76.2</v>
      </c>
      <c r="K7" s="27">
        <v>540</v>
      </c>
      <c r="L7" s="28">
        <v>340</v>
      </c>
      <c r="M7" s="30">
        <v>63.2</v>
      </c>
      <c r="N7" s="31">
        <v>5.2</v>
      </c>
      <c r="O7" s="32">
        <v>8.6</v>
      </c>
      <c r="P7" s="33">
        <v>21.5</v>
      </c>
    </row>
  </sheetData>
  <mergeCells count="5">
    <mergeCell ref="B5:D5"/>
    <mergeCell ref="E5:G5"/>
    <mergeCell ref="H5:J5"/>
    <mergeCell ref="K5:M5"/>
    <mergeCell ref="N5:P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0A69-F517-4218-9365-15B53C56549A}">
  <dimension ref="A1:I9"/>
  <sheetViews>
    <sheetView workbookViewId="0">
      <selection activeCell="D8" sqref="D8"/>
    </sheetView>
  </sheetViews>
  <sheetFormatPr defaultRowHeight="14.25" x14ac:dyDescent="0.45"/>
  <cols>
    <col min="1" max="1" width="12.19921875" style="1" customWidth="1"/>
    <col min="2" max="2" width="14.33203125" style="1" customWidth="1"/>
    <col min="3" max="3" width="19.53125" style="1" customWidth="1"/>
    <col min="4" max="4" width="20.265625" style="1" customWidth="1"/>
    <col min="5" max="5" width="12.33203125" style="1" customWidth="1"/>
    <col min="6" max="6" width="20" style="1" customWidth="1"/>
    <col min="7" max="7" width="20.1328125" style="1" customWidth="1"/>
    <col min="8" max="8" width="22" style="1" customWidth="1"/>
    <col min="9" max="16384" width="9.06640625" style="1"/>
  </cols>
  <sheetData>
    <row r="1" spans="1:9" x14ac:dyDescent="0.45">
      <c r="A1" s="10" t="s">
        <v>143</v>
      </c>
      <c r="B1" s="9"/>
      <c r="C1" s="9"/>
      <c r="D1" s="9"/>
      <c r="E1" s="9"/>
      <c r="F1" s="9"/>
      <c r="G1" s="9"/>
      <c r="H1" s="9"/>
      <c r="I1" s="9"/>
    </row>
    <row r="2" spans="1:9" x14ac:dyDescent="0.45">
      <c r="A2" s="10" t="s">
        <v>153</v>
      </c>
      <c r="B2" s="9"/>
      <c r="C2" s="9"/>
      <c r="D2" s="9"/>
      <c r="E2" s="9"/>
      <c r="F2" s="9"/>
      <c r="G2" s="9"/>
      <c r="H2" s="9"/>
      <c r="I2" s="9"/>
    </row>
    <row r="3" spans="1:9" x14ac:dyDescent="0.45">
      <c r="A3" s="11" t="s">
        <v>146</v>
      </c>
      <c r="B3" s="9"/>
      <c r="C3" s="9"/>
      <c r="D3" s="9"/>
      <c r="E3" s="9"/>
      <c r="F3" s="9"/>
      <c r="G3" s="9"/>
      <c r="H3" s="9"/>
      <c r="I3" s="9"/>
    </row>
    <row r="4" spans="1:9" x14ac:dyDescent="0.45">
      <c r="A4" s="9"/>
      <c r="B4" s="9"/>
      <c r="C4" s="9"/>
      <c r="D4" s="9"/>
      <c r="E4" s="9"/>
      <c r="F4" s="9"/>
      <c r="G4" s="9"/>
      <c r="H4" s="9"/>
      <c r="I4" s="9"/>
    </row>
    <row r="5" spans="1:9" x14ac:dyDescent="0.45">
      <c r="A5" s="9"/>
      <c r="B5" s="9"/>
      <c r="C5" s="9"/>
      <c r="D5" s="9"/>
      <c r="E5" s="9"/>
      <c r="F5" s="9"/>
      <c r="G5" s="9"/>
      <c r="H5" s="9"/>
      <c r="I5" s="9"/>
    </row>
    <row r="6" spans="1:9" ht="15.4" x14ac:dyDescent="0.45">
      <c r="A6" s="2"/>
      <c r="B6" s="9"/>
      <c r="C6" s="9"/>
      <c r="D6" s="9"/>
      <c r="E6" s="9"/>
      <c r="F6" s="9"/>
      <c r="G6" s="9"/>
      <c r="H6" s="9"/>
      <c r="I6" s="9"/>
    </row>
    <row r="7" spans="1:9" x14ac:dyDescent="0.45">
      <c r="A7" s="22" t="s">
        <v>121</v>
      </c>
      <c r="B7" s="49" t="s">
        <v>130</v>
      </c>
      <c r="C7" s="49"/>
      <c r="D7" s="49"/>
      <c r="E7" s="49" t="s">
        <v>131</v>
      </c>
      <c r="F7" s="49"/>
      <c r="G7" s="49"/>
      <c r="H7" s="34" t="s">
        <v>121</v>
      </c>
      <c r="I7" s="9"/>
    </row>
    <row r="8" spans="1:9" ht="42" x14ac:dyDescent="0.45">
      <c r="A8" s="23" t="s">
        <v>127</v>
      </c>
      <c r="B8" s="24" t="s">
        <v>148</v>
      </c>
      <c r="C8" s="24" t="s">
        <v>154</v>
      </c>
      <c r="D8" s="24" t="s">
        <v>155</v>
      </c>
      <c r="E8" s="24" t="s">
        <v>148</v>
      </c>
      <c r="F8" s="24" t="s">
        <v>154</v>
      </c>
      <c r="G8" s="24" t="s">
        <v>155</v>
      </c>
      <c r="H8" s="25" t="s">
        <v>156</v>
      </c>
      <c r="I8" s="9"/>
    </row>
    <row r="9" spans="1:9" x14ac:dyDescent="0.45">
      <c r="A9" s="26" t="s">
        <v>7</v>
      </c>
      <c r="B9" s="27">
        <v>84915</v>
      </c>
      <c r="C9" s="28">
        <v>58190</v>
      </c>
      <c r="D9" s="29">
        <v>68.5</v>
      </c>
      <c r="E9" s="27">
        <v>13735</v>
      </c>
      <c r="F9" s="28">
        <v>8750</v>
      </c>
      <c r="G9" s="30">
        <v>63.7</v>
      </c>
      <c r="H9" s="35">
        <v>4.8</v>
      </c>
      <c r="I9" s="9"/>
    </row>
  </sheetData>
  <mergeCells count="2">
    <mergeCell ref="B7:D7"/>
    <mergeCell ref="E7:G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B3EB-4A43-473C-88BB-517E952EA2CE}">
  <dimension ref="A1:E15"/>
  <sheetViews>
    <sheetView workbookViewId="0">
      <selection activeCell="C9" sqref="C9"/>
    </sheetView>
  </sheetViews>
  <sheetFormatPr defaultRowHeight="14.25" x14ac:dyDescent="0.45"/>
  <cols>
    <col min="1" max="1" width="28.3984375" customWidth="1"/>
    <col min="2" max="2" width="13.6640625" customWidth="1"/>
    <col min="3" max="3" width="19" customWidth="1"/>
    <col min="4" max="4" width="15.1328125" customWidth="1"/>
  </cols>
  <sheetData>
    <row r="1" spans="1:5" s="1" customFormat="1" x14ac:dyDescent="0.45">
      <c r="A1" s="10" t="s">
        <v>140</v>
      </c>
    </row>
    <row r="2" spans="1:5" s="1" customFormat="1" x14ac:dyDescent="0.45">
      <c r="A2" s="10" t="s">
        <v>141</v>
      </c>
    </row>
    <row r="3" spans="1:5" s="1" customFormat="1" x14ac:dyDescent="0.45">
      <c r="A3" s="11" t="s">
        <v>142</v>
      </c>
    </row>
    <row r="4" spans="1:5" s="1" customFormat="1" x14ac:dyDescent="0.45"/>
    <row r="5" spans="1:5" ht="111" x14ac:dyDescent="0.45">
      <c r="A5" s="3" t="s">
        <v>132</v>
      </c>
      <c r="B5" s="3" t="s">
        <v>133</v>
      </c>
      <c r="C5" s="4" t="s">
        <v>134</v>
      </c>
      <c r="D5" s="5" t="s">
        <v>135</v>
      </c>
      <c r="E5" s="5" t="s">
        <v>136</v>
      </c>
    </row>
    <row r="6" spans="1:5" x14ac:dyDescent="0.45">
      <c r="A6" s="6" t="s">
        <v>137</v>
      </c>
      <c r="B6" s="7">
        <v>243885</v>
      </c>
      <c r="C6" s="8">
        <v>0</v>
      </c>
      <c r="D6" s="7">
        <v>94745</v>
      </c>
      <c r="E6" s="7">
        <v>149140</v>
      </c>
    </row>
    <row r="7" spans="1:5" x14ac:dyDescent="0.45">
      <c r="A7" s="6" t="s">
        <v>138</v>
      </c>
      <c r="B7" s="7">
        <v>236590</v>
      </c>
      <c r="C7" s="8">
        <v>-0.03</v>
      </c>
      <c r="D7" s="7">
        <v>89850</v>
      </c>
      <c r="E7" s="7">
        <v>146740</v>
      </c>
    </row>
    <row r="8" spans="1:5" x14ac:dyDescent="0.45">
      <c r="A8" s="6" t="s">
        <v>139</v>
      </c>
      <c r="B8" s="7">
        <v>185245</v>
      </c>
      <c r="C8" s="8">
        <v>-0.24</v>
      </c>
      <c r="D8" s="7">
        <v>84860</v>
      </c>
      <c r="E8" s="7">
        <v>100385</v>
      </c>
    </row>
    <row r="9" spans="1:5" x14ac:dyDescent="0.45">
      <c r="A9" s="6" t="s">
        <v>4</v>
      </c>
      <c r="B9" s="7">
        <v>183410</v>
      </c>
      <c r="C9" s="8">
        <v>-0.25</v>
      </c>
      <c r="D9" s="7">
        <v>93115</v>
      </c>
      <c r="E9" s="7">
        <v>90300</v>
      </c>
    </row>
    <row r="10" spans="1:5" x14ac:dyDescent="0.45">
      <c r="A10" s="6" t="s">
        <v>5</v>
      </c>
      <c r="B10" s="7">
        <v>188200</v>
      </c>
      <c r="C10" s="8">
        <v>-0.23</v>
      </c>
      <c r="D10" s="7">
        <v>105410</v>
      </c>
      <c r="E10" s="7">
        <v>82785</v>
      </c>
    </row>
    <row r="11" spans="1:5" x14ac:dyDescent="0.45">
      <c r="A11" s="6" t="s">
        <v>6</v>
      </c>
      <c r="B11" s="7">
        <v>195180</v>
      </c>
      <c r="C11" s="8">
        <v>-0.2</v>
      </c>
      <c r="D11" s="7">
        <v>112985</v>
      </c>
      <c r="E11" s="7">
        <v>82190</v>
      </c>
    </row>
    <row r="12" spans="1:5" x14ac:dyDescent="0.45">
      <c r="A12" s="6" t="s">
        <v>7</v>
      </c>
      <c r="B12" s="7">
        <v>188730</v>
      </c>
      <c r="C12" s="8">
        <v>-0.23</v>
      </c>
      <c r="D12" s="7">
        <v>116315</v>
      </c>
      <c r="E12" s="7">
        <v>72415</v>
      </c>
    </row>
    <row r="13" spans="1:5" x14ac:dyDescent="0.45">
      <c r="A13" s="6" t="s">
        <v>8</v>
      </c>
      <c r="B13" s="7">
        <v>187075</v>
      </c>
      <c r="C13" s="8">
        <v>-0.23</v>
      </c>
      <c r="D13" s="7">
        <v>116160</v>
      </c>
      <c r="E13" s="7">
        <v>70910</v>
      </c>
    </row>
    <row r="14" spans="1:5" x14ac:dyDescent="0.45">
      <c r="A14" s="6" t="s">
        <v>9</v>
      </c>
      <c r="B14" s="7">
        <v>191340</v>
      </c>
      <c r="C14" s="8">
        <v>-0.22</v>
      </c>
      <c r="D14" s="7">
        <v>120460</v>
      </c>
      <c r="E14" s="7">
        <v>70880</v>
      </c>
    </row>
    <row r="15" spans="1:5" x14ac:dyDescent="0.45">
      <c r="A15" s="9"/>
      <c r="B15" s="9"/>
      <c r="C15" s="9"/>
      <c r="D15" s="9"/>
      <c r="E15" s="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2" ma:contentTypeDescription="Create a new document." ma:contentTypeScope="" ma:versionID="5bc72ccb4bd1e7073451bb8427a0e8f8">
  <xsd:schema xmlns:xsd="http://www.w3.org/2001/XMLSchema" xmlns:xs="http://www.w3.org/2001/XMLSchema" xmlns:p="http://schemas.microsoft.com/office/2006/metadata/properties" xmlns:ns2="3e405583-359d-43b4-b273-0eaaf844b1bc" xmlns:ns3="abfad1d3-5ec7-49b6-b887-0dfc74677006" xmlns:ns4="d3baf7f9-4022-4b25-a706-e2615f1f01c2" targetNamespace="http://schemas.microsoft.com/office/2006/metadata/properties" ma:root="true" ma:fieldsID="f7e0d62cceabc54f54864e6316950792" ns2:_="" ns3:_="" ns4:_="">
    <xsd:import namespace="3e405583-359d-43b4-b273-0eaaf844b1bc"/>
    <xsd:import namespace="abfad1d3-5ec7-49b6-b887-0dfc74677006"/>
    <xsd:import namespace="d3baf7f9-4022-4b25-a706-e2615f1f01c2"/>
    <xsd:element name="properties">
      <xsd:complexType>
        <xsd:sequence>
          <xsd:element name="documentManagement">
            <xsd:complexType>
              <xsd:all>
                <xsd:element ref="ns2:OFSSourceUrl" minOccurs="0"/>
                <xsd:element ref="ns3:MediaServiceFastMetadata" minOccurs="0"/>
                <xsd:element ref="ns3:MediaService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OFSSourceUrl" ma:index="8" nillable="true" ma:displayName="OFSSourceUrl" ma:internalName="OFSSourceUrl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SSourceUr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1ED57185-C3A0-440F-8C98-987C256BA6B2}"/>
</file>

<file path=customXml/itemProps2.xml><?xml version="1.0" encoding="utf-8"?>
<ds:datastoreItem xmlns:ds="http://schemas.openxmlformats.org/officeDocument/2006/customXml" ds:itemID="{71F4D904-94E4-4003-929F-2061AB7DB37D}"/>
</file>

<file path=customXml/itemProps3.xml><?xml version="1.0" encoding="utf-8"?>
<ds:datastoreItem xmlns:ds="http://schemas.openxmlformats.org/officeDocument/2006/customXml" ds:itemID="{EB05C61D-77FD-4303-8E4E-AF1BDDCB9A67}"/>
</file>

<file path=customXml/itemProps4.xml><?xml version="1.0" encoding="utf-8"?>
<ds:datastoreItem xmlns:ds="http://schemas.openxmlformats.org/officeDocument/2006/customXml" ds:itemID="{0DDF6DFF-F0D4-40C3-9ED5-7BBA67EFD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3</vt:lpstr>
      <vt:lpstr>Figure 4</vt:lpstr>
      <vt:lpstr>Figure 5</vt:lpstr>
      <vt:lpstr>Figure 6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Gittoes [7052]</dc:creator>
  <cp:lastModifiedBy>Ellen Filor</cp:lastModifiedBy>
  <dcterms:created xsi:type="dcterms:W3CDTF">2019-11-15T12:40:42Z</dcterms:created>
  <dcterms:modified xsi:type="dcterms:W3CDTF">2020-12-02T15:39:35Z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